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sonwealth-my.sharepoint.com/personal/scain_carsongroup_com/Documents/Coaching Program/Carson Coaching Online/Courses/Team Compensation &amp; Benefits/"/>
    </mc:Choice>
  </mc:AlternateContent>
  <xr:revisionPtr revIDLastSave="32" documentId="8_{605DB507-E3C0-47E4-87EF-A0AD77A7721F}" xr6:coauthVersionLast="46" xr6:coauthVersionMax="46" xr10:uidLastSave="{D1612174-278A-46A3-B9D2-5B27DCD866C4}"/>
  <bookViews>
    <workbookView xWindow="28680" yWindow="-120" windowWidth="29040" windowHeight="15840" xr2:uid="{00000000-000D-0000-FFFF-FFFF00000000}"/>
  </bookViews>
  <sheets>
    <sheet name="Instructions" sheetId="1" r:id="rId1"/>
    <sheet name="Assumptions" sheetId="2" r:id="rId2"/>
    <sheet name="Bonus Calculator" sheetId="3" r:id="rId3"/>
    <sheet name="Bonus Calculator with Detail" sheetId="4" r:id="rId4"/>
    <sheet name="Individual Reporting Tool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C5" i="3" l="1"/>
  <c r="H12" i="4" l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F14" i="4"/>
  <c r="F9" i="4"/>
  <c r="C10" i="4"/>
  <c r="C11" i="4"/>
  <c r="C12" i="4"/>
  <c r="C13" i="4"/>
  <c r="D13" i="4" s="1"/>
  <c r="C14" i="4"/>
  <c r="C15" i="4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C28" i="4"/>
  <c r="C29" i="4"/>
  <c r="C30" i="4"/>
  <c r="C31" i="4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C44" i="4"/>
  <c r="C45" i="4"/>
  <c r="D45" i="4" s="1"/>
  <c r="C9" i="4"/>
  <c r="D9" i="4" s="1"/>
  <c r="E10" i="4"/>
  <c r="F10" i="4" s="1"/>
  <c r="E11" i="4"/>
  <c r="F11" i="4" s="1"/>
  <c r="E12" i="4"/>
  <c r="F12" i="4" s="1"/>
  <c r="E13" i="4"/>
  <c r="F13" i="4" s="1"/>
  <c r="E14" i="4"/>
  <c r="E15" i="4"/>
  <c r="F15" i="4" s="1"/>
  <c r="E16" i="4"/>
  <c r="F16" i="4" s="1"/>
  <c r="E17" i="4"/>
  <c r="F17" i="4" s="1"/>
  <c r="E18" i="4"/>
  <c r="F18" i="4" s="1"/>
  <c r="E19" i="4"/>
  <c r="F19" i="4" s="1"/>
  <c r="E20" i="4"/>
  <c r="F20" i="4" s="1"/>
  <c r="E21" i="4"/>
  <c r="F21" i="4" s="1"/>
  <c r="E22" i="4"/>
  <c r="F22" i="4" s="1"/>
  <c r="E23" i="4"/>
  <c r="F23" i="4" s="1"/>
  <c r="E24" i="4"/>
  <c r="F24" i="4" s="1"/>
  <c r="E25" i="4"/>
  <c r="F25" i="4" s="1"/>
  <c r="E26" i="4"/>
  <c r="F26" i="4" s="1"/>
  <c r="E27" i="4"/>
  <c r="F27" i="4" s="1"/>
  <c r="E28" i="4"/>
  <c r="F28" i="4" s="1"/>
  <c r="E29" i="4"/>
  <c r="F29" i="4" s="1"/>
  <c r="E30" i="4"/>
  <c r="F30" i="4" s="1"/>
  <c r="E31" i="4"/>
  <c r="F31" i="4" s="1"/>
  <c r="E32" i="4"/>
  <c r="F32" i="4" s="1"/>
  <c r="E33" i="4"/>
  <c r="F33" i="4" s="1"/>
  <c r="E34" i="4"/>
  <c r="F34" i="4" s="1"/>
  <c r="E35" i="4"/>
  <c r="F35" i="4" s="1"/>
  <c r="E36" i="4"/>
  <c r="F36" i="4" s="1"/>
  <c r="E37" i="4"/>
  <c r="F37" i="4" s="1"/>
  <c r="E38" i="4"/>
  <c r="F38" i="4" s="1"/>
  <c r="E39" i="4"/>
  <c r="F39" i="4" s="1"/>
  <c r="E40" i="4"/>
  <c r="F40" i="4" s="1"/>
  <c r="E41" i="4"/>
  <c r="F41" i="4" s="1"/>
  <c r="E42" i="4"/>
  <c r="F42" i="4" s="1"/>
  <c r="E43" i="4"/>
  <c r="F43" i="4" s="1"/>
  <c r="E44" i="4"/>
  <c r="F44" i="4" s="1"/>
  <c r="E45" i="4"/>
  <c r="F45" i="4" s="1"/>
  <c r="D10" i="4"/>
  <c r="D11" i="4"/>
  <c r="D12" i="4"/>
  <c r="D14" i="4"/>
  <c r="D15" i="4"/>
  <c r="D27" i="4"/>
  <c r="D28" i="4"/>
  <c r="D29" i="4"/>
  <c r="D30" i="4"/>
  <c r="D31" i="4"/>
  <c r="D43" i="4"/>
  <c r="D44" i="4"/>
  <c r="B10" i="4"/>
  <c r="B11" i="4"/>
  <c r="G11" i="4" s="1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9" i="4"/>
  <c r="G9" i="4" s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9" i="4"/>
  <c r="G12" i="3"/>
  <c r="K12" i="4" s="1"/>
  <c r="G13" i="3"/>
  <c r="K13" i="4" s="1"/>
  <c r="G14" i="3"/>
  <c r="K14" i="4" s="1"/>
  <c r="G15" i="3"/>
  <c r="K15" i="4" s="1"/>
  <c r="G16" i="3"/>
  <c r="K16" i="4" s="1"/>
  <c r="G17" i="3"/>
  <c r="K17" i="4" s="1"/>
  <c r="G18" i="3"/>
  <c r="K18" i="4" s="1"/>
  <c r="G19" i="3"/>
  <c r="K19" i="4" s="1"/>
  <c r="G20" i="3"/>
  <c r="K20" i="4" s="1"/>
  <c r="G21" i="3"/>
  <c r="K21" i="4" s="1"/>
  <c r="G22" i="3"/>
  <c r="K22" i="4" s="1"/>
  <c r="G23" i="3"/>
  <c r="K23" i="4" s="1"/>
  <c r="G24" i="3"/>
  <c r="K24" i="4" s="1"/>
  <c r="G25" i="3"/>
  <c r="K25" i="4" s="1"/>
  <c r="G26" i="3"/>
  <c r="K26" i="4" s="1"/>
  <c r="G27" i="3"/>
  <c r="K27" i="4" s="1"/>
  <c r="G28" i="3"/>
  <c r="K28" i="4" s="1"/>
  <c r="G29" i="3"/>
  <c r="K29" i="4" s="1"/>
  <c r="G30" i="3"/>
  <c r="K30" i="4" s="1"/>
  <c r="G31" i="3"/>
  <c r="K31" i="4" s="1"/>
  <c r="G32" i="3"/>
  <c r="K32" i="4" s="1"/>
  <c r="G33" i="3"/>
  <c r="K33" i="4" s="1"/>
  <c r="G34" i="3"/>
  <c r="K34" i="4" s="1"/>
  <c r="G35" i="3"/>
  <c r="K35" i="4" s="1"/>
  <c r="G36" i="3"/>
  <c r="K36" i="4" s="1"/>
  <c r="G37" i="3"/>
  <c r="K37" i="4" s="1"/>
  <c r="G38" i="3"/>
  <c r="K38" i="4" s="1"/>
  <c r="G39" i="3"/>
  <c r="K39" i="4" s="1"/>
  <c r="G40" i="3"/>
  <c r="K40" i="4" s="1"/>
  <c r="G41" i="3"/>
  <c r="K41" i="4" s="1"/>
  <c r="G42" i="3"/>
  <c r="K42" i="4" s="1"/>
  <c r="G43" i="3"/>
  <c r="K43" i="4" s="1"/>
  <c r="G44" i="3"/>
  <c r="K44" i="4" s="1"/>
  <c r="G45" i="3"/>
  <c r="K45" i="4" s="1"/>
  <c r="F12" i="3"/>
  <c r="J12" i="4" s="1"/>
  <c r="F13" i="3"/>
  <c r="J13" i="4" s="1"/>
  <c r="F14" i="3"/>
  <c r="J14" i="4" s="1"/>
  <c r="F15" i="3"/>
  <c r="J15" i="4" s="1"/>
  <c r="F16" i="3"/>
  <c r="J16" i="4" s="1"/>
  <c r="F17" i="3"/>
  <c r="J17" i="4" s="1"/>
  <c r="F18" i="3"/>
  <c r="J18" i="4" s="1"/>
  <c r="F19" i="3"/>
  <c r="J19" i="4" s="1"/>
  <c r="F20" i="3"/>
  <c r="J20" i="4" s="1"/>
  <c r="F21" i="3"/>
  <c r="J21" i="4" s="1"/>
  <c r="F22" i="3"/>
  <c r="J22" i="4" s="1"/>
  <c r="F23" i="3"/>
  <c r="J23" i="4" s="1"/>
  <c r="F24" i="3"/>
  <c r="J24" i="4" s="1"/>
  <c r="F25" i="3"/>
  <c r="J25" i="4" s="1"/>
  <c r="F26" i="3"/>
  <c r="J26" i="4" s="1"/>
  <c r="F27" i="3"/>
  <c r="J27" i="4" s="1"/>
  <c r="F28" i="3"/>
  <c r="J28" i="4" s="1"/>
  <c r="F29" i="3"/>
  <c r="J29" i="4" s="1"/>
  <c r="F30" i="3"/>
  <c r="J30" i="4" s="1"/>
  <c r="F31" i="3"/>
  <c r="J31" i="4" s="1"/>
  <c r="F32" i="3"/>
  <c r="J32" i="4" s="1"/>
  <c r="F33" i="3"/>
  <c r="J33" i="4" s="1"/>
  <c r="F34" i="3"/>
  <c r="J34" i="4" s="1"/>
  <c r="F35" i="3"/>
  <c r="J35" i="4" s="1"/>
  <c r="F36" i="3"/>
  <c r="J36" i="4" s="1"/>
  <c r="F37" i="3"/>
  <c r="J37" i="4" s="1"/>
  <c r="F38" i="3"/>
  <c r="J38" i="4" s="1"/>
  <c r="F39" i="3"/>
  <c r="J39" i="4" s="1"/>
  <c r="F40" i="3"/>
  <c r="J40" i="4" s="1"/>
  <c r="F41" i="3"/>
  <c r="J41" i="4" s="1"/>
  <c r="F42" i="3"/>
  <c r="J42" i="4" s="1"/>
  <c r="F43" i="3"/>
  <c r="J43" i="4" s="1"/>
  <c r="F44" i="3"/>
  <c r="J44" i="4" s="1"/>
  <c r="F45" i="3"/>
  <c r="J45" i="4" s="1"/>
  <c r="E12" i="3"/>
  <c r="I12" i="4" s="1"/>
  <c r="E13" i="3"/>
  <c r="I13" i="4" s="1"/>
  <c r="E14" i="3"/>
  <c r="I14" i="4" s="1"/>
  <c r="E15" i="3"/>
  <c r="I15" i="4" s="1"/>
  <c r="E16" i="3"/>
  <c r="I16" i="4" s="1"/>
  <c r="E17" i="3"/>
  <c r="I17" i="4" s="1"/>
  <c r="E18" i="3"/>
  <c r="I18" i="4" s="1"/>
  <c r="E19" i="3"/>
  <c r="I19" i="4" s="1"/>
  <c r="E20" i="3"/>
  <c r="I20" i="4" s="1"/>
  <c r="E21" i="3"/>
  <c r="I21" i="4" s="1"/>
  <c r="E22" i="3"/>
  <c r="I22" i="4" s="1"/>
  <c r="E23" i="3"/>
  <c r="I23" i="4" s="1"/>
  <c r="E24" i="3"/>
  <c r="I24" i="4" s="1"/>
  <c r="E25" i="3"/>
  <c r="I25" i="4" s="1"/>
  <c r="E26" i="3"/>
  <c r="I26" i="4" s="1"/>
  <c r="E27" i="3"/>
  <c r="I27" i="4" s="1"/>
  <c r="E28" i="3"/>
  <c r="I28" i="4" s="1"/>
  <c r="E29" i="3"/>
  <c r="I29" i="4" s="1"/>
  <c r="E30" i="3"/>
  <c r="I30" i="4" s="1"/>
  <c r="E31" i="3"/>
  <c r="I31" i="4" s="1"/>
  <c r="E32" i="3"/>
  <c r="I32" i="4" s="1"/>
  <c r="E33" i="3"/>
  <c r="I33" i="4" s="1"/>
  <c r="E34" i="3"/>
  <c r="I34" i="4" s="1"/>
  <c r="E35" i="3"/>
  <c r="I35" i="4" s="1"/>
  <c r="E36" i="3"/>
  <c r="I36" i="4" s="1"/>
  <c r="E37" i="3"/>
  <c r="I37" i="4" s="1"/>
  <c r="E38" i="3"/>
  <c r="I38" i="4" s="1"/>
  <c r="E39" i="3"/>
  <c r="I39" i="4" s="1"/>
  <c r="E40" i="3"/>
  <c r="I40" i="4" s="1"/>
  <c r="E41" i="3"/>
  <c r="I41" i="4" s="1"/>
  <c r="E42" i="3"/>
  <c r="I42" i="4" s="1"/>
  <c r="E43" i="3"/>
  <c r="I43" i="4" s="1"/>
  <c r="E44" i="3"/>
  <c r="I44" i="4" s="1"/>
  <c r="E45" i="3"/>
  <c r="I45" i="4" s="1"/>
  <c r="E11" i="3"/>
  <c r="F11" i="3" s="1"/>
  <c r="J11" i="4" s="1"/>
  <c r="E10" i="3"/>
  <c r="F10" i="3" s="1"/>
  <c r="J10" i="4" s="1"/>
  <c r="E9" i="3"/>
  <c r="I9" i="4" s="1"/>
  <c r="B6" i="4"/>
  <c r="H10" i="4"/>
  <c r="D19" i="5"/>
  <c r="C17" i="5"/>
  <c r="A17" i="5"/>
  <c r="B17" i="5" s="1"/>
  <c r="G10" i="4" l="1"/>
  <c r="H11" i="4"/>
  <c r="F9" i="3"/>
  <c r="J9" i="4" s="1"/>
  <c r="G9" i="3"/>
  <c r="K9" i="4" s="1"/>
  <c r="H9" i="4"/>
  <c r="I11" i="4"/>
  <c r="I10" i="4"/>
  <c r="G11" i="3"/>
  <c r="K11" i="4" s="1"/>
  <c r="G10" i="3"/>
  <c r="K10" i="4" s="1"/>
  <c r="D17" i="5"/>
  <c r="D21" i="5" s="1"/>
  <c r="D24" i="5" l="1"/>
  <c r="D27" i="5"/>
  <c r="K46" i="4"/>
  <c r="J46" i="4"/>
  <c r="I46" i="4"/>
  <c r="G46" i="3"/>
  <c r="F46" i="3"/>
  <c r="E46" i="3"/>
  <c r="C12" i="5" l="1"/>
  <c r="C11" i="5"/>
  <c r="C10" i="5"/>
  <c r="C9" i="5"/>
  <c r="D33" i="2"/>
  <c r="C33" i="2"/>
  <c r="D32" i="2"/>
  <c r="C32" i="2"/>
  <c r="D31" i="2"/>
  <c r="C31" i="2"/>
  <c r="D30" i="2"/>
  <c r="C30" i="2"/>
  <c r="D29" i="2"/>
  <c r="C29" i="2"/>
</calcChain>
</file>

<file path=xl/sharedStrings.xml><?xml version="1.0" encoding="utf-8"?>
<sst xmlns="http://schemas.openxmlformats.org/spreadsheetml/2006/main" count="88" uniqueCount="66">
  <si>
    <t>Instructions</t>
  </si>
  <si>
    <t>Assumptions</t>
  </si>
  <si>
    <t>You may adjust the Target Bonus % of Salary for each tier.</t>
  </si>
  <si>
    <t>Classification Tier</t>
  </si>
  <si>
    <t>Target Bonus % of Salary</t>
  </si>
  <si>
    <t>Job Type</t>
  </si>
  <si>
    <t>Part-Time/Administrative</t>
  </si>
  <si>
    <t>Operations/Professional</t>
  </si>
  <si>
    <t>Management</t>
  </si>
  <si>
    <t>You may adjust the performance multiplier for each performance rating.</t>
  </si>
  <si>
    <t>Performance Ratings</t>
  </si>
  <si>
    <t>Performance Multiplier</t>
  </si>
  <si>
    <t>Needs Improvement ("NI")</t>
  </si>
  <si>
    <t>Contributor ("C")</t>
  </si>
  <si>
    <t>Achiever ("A")</t>
  </si>
  <si>
    <t>Top Achiever ("TA")</t>
  </si>
  <si>
    <t>Elite ("E")</t>
  </si>
  <si>
    <t>You may adjust performance goal targets and company multiplier percentages.  Make sure that your annual  goal has an associated multiplier of 100%.</t>
  </si>
  <si>
    <t>Performance Goal (% or $)</t>
  </si>
  <si>
    <t>Company Multiplier</t>
  </si>
  <si>
    <t>Goal Type:</t>
  </si>
  <si>
    <t>Company Performance Achieved</t>
  </si>
  <si>
    <t>Bonus Payout Schedule:</t>
  </si>
  <si>
    <t>Semi-Annual</t>
  </si>
  <si>
    <t>Employee Name</t>
  </si>
  <si>
    <t>Base Salary</t>
  </si>
  <si>
    <t>Class</t>
  </si>
  <si>
    <t xml:space="preserve">Individual Performance </t>
  </si>
  <si>
    <t>Total Annual Bonus</t>
  </si>
  <si>
    <t>Period Bonus Payout</t>
  </si>
  <si>
    <t>Total Annual Comp</t>
  </si>
  <si>
    <t>Test 1</t>
  </si>
  <si>
    <t>Test 2</t>
  </si>
  <si>
    <t>Test 3</t>
  </si>
  <si>
    <t>Total</t>
  </si>
  <si>
    <t>Company Performance</t>
  </si>
  <si>
    <t/>
  </si>
  <si>
    <t>Max Bonus %</t>
  </si>
  <si>
    <t>Individual Multiplier</t>
  </si>
  <si>
    <t>Base Bonus Available</t>
  </si>
  <si>
    <t>Individual Reporting Tool</t>
  </si>
  <si>
    <t>Calendar Year:</t>
  </si>
  <si>
    <t>Period:</t>
  </si>
  <si>
    <t>Jan-June</t>
  </si>
  <si>
    <t xml:space="preserve">Name: </t>
  </si>
  <si>
    <t>John Test</t>
  </si>
  <si>
    <t>Position:</t>
  </si>
  <si>
    <t>Administrative Assistant</t>
  </si>
  <si>
    <t>Job Class:</t>
  </si>
  <si>
    <t>Base Pay:</t>
  </si>
  <si>
    <t>Individual Performance:</t>
  </si>
  <si>
    <t>Company Performance:</t>
  </si>
  <si>
    <t>Target Bonus (% of Base)</t>
  </si>
  <si>
    <t>Target Bonus Available</t>
  </si>
  <si>
    <t>Individual  Multiplier</t>
  </si>
  <si>
    <t>Bonus Payout This Period</t>
  </si>
  <si>
    <t>Total Annual Compensation (Projected)</t>
  </si>
  <si>
    <r>
      <t xml:space="preserve">                                                      </t>
    </r>
    <r>
      <rPr>
        <sz val="12"/>
        <color rgb="FF0D304A"/>
        <rFont val="Arial"/>
        <family val="2"/>
      </rPr>
      <t xml:space="preserve">  </t>
    </r>
    <r>
      <rPr>
        <b/>
        <sz val="20"/>
        <color rgb="FF0D304A"/>
        <rFont val="Arial"/>
        <family val="2"/>
      </rPr>
      <t>Performance Bonus Tool For Non-Advisor Employees</t>
    </r>
  </si>
  <si>
    <r>
      <rPr>
        <b/>
        <sz val="12"/>
        <color rgb="FF35DB86"/>
        <rFont val="Arial"/>
        <family val="2"/>
      </rPr>
      <t>Job Classification</t>
    </r>
    <r>
      <rPr>
        <sz val="12"/>
        <color rgb="FF35DB86"/>
        <rFont val="Arial"/>
        <family val="2"/>
      </rPr>
      <t>:</t>
    </r>
    <r>
      <rPr>
        <sz val="12"/>
        <color rgb="FF00B050"/>
        <rFont val="Arial"/>
        <family val="2"/>
      </rPr>
      <t xml:space="preserve"> </t>
    </r>
    <r>
      <rPr>
        <sz val="12"/>
        <color rgb="FF343433"/>
        <rFont val="Arial"/>
        <family val="2"/>
      </rPr>
      <t>Controls target bonus as a % of base salary. Classification tier based on job type.</t>
    </r>
  </si>
  <si>
    <r>
      <rPr>
        <b/>
        <sz val="12"/>
        <color rgb="FF35DB86"/>
        <rFont val="Arial"/>
        <family val="2"/>
      </rPr>
      <t>Individual Performance</t>
    </r>
    <r>
      <rPr>
        <sz val="12"/>
        <color rgb="FF35DB86"/>
        <rFont val="Arial"/>
        <family val="2"/>
      </rPr>
      <t>:</t>
    </r>
    <r>
      <rPr>
        <sz val="12"/>
        <rFont val="Arial"/>
        <family val="2"/>
      </rPr>
      <t xml:space="preserve"> </t>
    </r>
    <r>
      <rPr>
        <sz val="12"/>
        <color rgb="FF343433"/>
        <rFont val="Arial"/>
        <family val="2"/>
      </rPr>
      <t>Five categories with different bonus potential as a % of target bonus.</t>
    </r>
  </si>
  <si>
    <r>
      <rPr>
        <b/>
        <sz val="12"/>
        <color rgb="FF35DB86"/>
        <rFont val="Arial"/>
        <family val="2"/>
      </rPr>
      <t>Company Performance:</t>
    </r>
    <r>
      <rPr>
        <b/>
        <sz val="12"/>
        <rFont val="Arial"/>
        <family val="2"/>
      </rPr>
      <t xml:space="preserve"> </t>
    </r>
    <r>
      <rPr>
        <sz val="12"/>
        <color rgb="FF343433"/>
        <rFont val="Arial"/>
        <family val="2"/>
      </rPr>
      <t>After base bonus from individual criteria are calculated, results are multiplied by Company Performance Multiplier ("CPM")</t>
    </r>
  </si>
  <si>
    <r>
      <t xml:space="preserve">                                                     </t>
    </r>
    <r>
      <rPr>
        <sz val="12"/>
        <color rgb="FF0D304A"/>
        <rFont val="Arial"/>
        <family val="2"/>
      </rPr>
      <t xml:space="preserve">   </t>
    </r>
    <r>
      <rPr>
        <b/>
        <sz val="20"/>
        <color rgb="FF0D304A"/>
        <rFont val="Arial"/>
        <family val="2"/>
      </rPr>
      <t>Performance Bonus Tool For Non-Advisor Employees</t>
    </r>
  </si>
  <si>
    <t>Simple Bonus Calculator – All Staff</t>
  </si>
  <si>
    <t>Bonus Calculator Details – All Staff</t>
  </si>
  <si>
    <r>
      <t xml:space="preserve">
</t>
    </r>
    <r>
      <rPr>
        <b/>
        <sz val="14"/>
        <color rgb="FF0D304A"/>
        <rFont val="Arial"/>
        <family val="2"/>
      </rPr>
      <t>What is the Performance Bonus program?</t>
    </r>
    <r>
      <rPr>
        <b/>
        <sz val="16"/>
        <color rgb="FF0D304A"/>
        <rFont val="Arial"/>
        <family val="2"/>
      </rPr>
      <t xml:space="preserve">
</t>
    </r>
    <r>
      <rPr>
        <b/>
        <sz val="12"/>
        <color rgb="FF0D304A"/>
        <rFont val="Arial"/>
        <family val="2"/>
      </rPr>
      <t>It's an incentive Plan based three factors</t>
    </r>
    <r>
      <rPr>
        <sz val="12"/>
        <color rgb="FF343433"/>
        <rFont val="Arial"/>
        <family val="2"/>
      </rPr>
      <t xml:space="preserve">:  </t>
    </r>
    <r>
      <rPr>
        <b/>
        <sz val="12"/>
        <color rgb="FF35DB86"/>
        <rFont val="Arial"/>
        <family val="2"/>
      </rPr>
      <t>Job Classification, Individual Performance &amp; Company Performance</t>
    </r>
    <r>
      <rPr>
        <sz val="12"/>
        <color rgb="FF343433"/>
        <rFont val="Arial"/>
        <family val="2"/>
      </rPr>
      <t xml:space="preserve">
</t>
    </r>
    <r>
      <rPr>
        <b/>
        <sz val="12"/>
        <color rgb="FF35DB86"/>
        <rFont val="Arial"/>
        <family val="2"/>
      </rPr>
      <t>1.</t>
    </r>
    <r>
      <rPr>
        <sz val="12"/>
        <color rgb="FF343433"/>
        <rFont val="Arial"/>
        <family val="2"/>
      </rPr>
      <t xml:space="preserve"> </t>
    </r>
    <r>
      <rPr>
        <b/>
        <sz val="12"/>
        <color rgb="FF0D304A"/>
        <rFont val="Arial"/>
        <family val="2"/>
      </rPr>
      <t>Job Classification</t>
    </r>
    <r>
      <rPr>
        <sz val="12"/>
        <color rgb="FF343433"/>
        <rFont val="Arial"/>
        <family val="2"/>
      </rPr>
      <t xml:space="preserve">: Controls the target bonus as a % of base salary.  Class Rating Based on Job Function. See "Assumptions" tab for details.
</t>
    </r>
    <r>
      <rPr>
        <b/>
        <sz val="12"/>
        <color rgb="FF35DB86"/>
        <rFont val="Arial"/>
        <family val="2"/>
      </rPr>
      <t>2.</t>
    </r>
    <r>
      <rPr>
        <sz val="12"/>
        <color rgb="FF343433"/>
        <rFont val="Arial"/>
        <family val="2"/>
      </rPr>
      <t xml:space="preserve"> </t>
    </r>
    <r>
      <rPr>
        <b/>
        <sz val="12"/>
        <color rgb="FF0D304A"/>
        <rFont val="Arial"/>
        <family val="2"/>
      </rPr>
      <t>Individual Performance</t>
    </r>
    <r>
      <rPr>
        <sz val="12"/>
        <color rgb="FF343433"/>
        <rFont val="Arial"/>
        <family val="2"/>
      </rPr>
      <t xml:space="preserve">: Five categories with different bonus potential as a % of target bonus. See "Assumptions" tab for details
</t>
    </r>
    <r>
      <rPr>
        <b/>
        <sz val="12"/>
        <color rgb="FF35DB86"/>
        <rFont val="Arial"/>
        <family val="2"/>
      </rPr>
      <t>3.</t>
    </r>
    <r>
      <rPr>
        <sz val="12"/>
        <color rgb="FF343433"/>
        <rFont val="Arial"/>
        <family val="2"/>
      </rPr>
      <t xml:space="preserve"> </t>
    </r>
    <r>
      <rPr>
        <b/>
        <sz val="12"/>
        <color rgb="FF0D304A"/>
        <rFont val="Arial"/>
        <family val="2"/>
      </rPr>
      <t>Company Performance</t>
    </r>
    <r>
      <rPr>
        <sz val="12"/>
        <color rgb="FF343433"/>
        <rFont val="Arial"/>
        <family val="2"/>
      </rPr>
      <t xml:space="preserve">:  After base bonus from individual criteria are calculated, results are multiplied by Company Performance Multiplier ("CPM").  See "Assumptions" tab for details.
</t>
    </r>
    <r>
      <rPr>
        <b/>
        <sz val="14"/>
        <color rgb="FF0D304A"/>
        <rFont val="Arial"/>
        <family val="2"/>
      </rPr>
      <t>Using the Performance Bonus Calculator Tool</t>
    </r>
    <r>
      <rPr>
        <sz val="14"/>
        <color rgb="FF343433"/>
        <rFont val="Arial"/>
        <family val="2"/>
      </rPr>
      <t xml:space="preserve">
</t>
    </r>
    <r>
      <rPr>
        <b/>
        <sz val="12"/>
        <color rgb="FF35DB86"/>
        <rFont val="Arial"/>
        <family val="2"/>
      </rPr>
      <t>1.</t>
    </r>
    <r>
      <rPr>
        <sz val="12"/>
        <color rgb="FF343433"/>
        <rFont val="Arial"/>
        <family val="2"/>
      </rPr>
      <t xml:space="preserve"> Review and adjust revenue targets and multipliers on the "Assumptions" tab as needed
</t>
    </r>
    <r>
      <rPr>
        <b/>
        <sz val="12"/>
        <color rgb="FF35DB86"/>
        <rFont val="Arial"/>
        <family val="2"/>
      </rPr>
      <t>2.</t>
    </r>
    <r>
      <rPr>
        <sz val="12"/>
        <color rgb="FF343433"/>
        <rFont val="Arial"/>
        <family val="2"/>
      </rPr>
      <t xml:space="preserve"> On the Bonus Calculator tab, choose your company's performance result from the drop-down list in cell B5
</t>
    </r>
    <r>
      <rPr>
        <b/>
        <sz val="12"/>
        <color rgb="FF35DB86"/>
        <rFont val="Arial"/>
        <family val="2"/>
      </rPr>
      <t>3.</t>
    </r>
    <r>
      <rPr>
        <sz val="12"/>
        <color rgb="FF343433"/>
        <rFont val="Arial"/>
        <family val="2"/>
      </rPr>
      <t xml:space="preserve"> Choose your payout frequency in cell B6
</t>
    </r>
    <r>
      <rPr>
        <b/>
        <sz val="12"/>
        <color rgb="FF35DB86"/>
        <rFont val="Arial"/>
        <family val="2"/>
      </rPr>
      <t>4.</t>
    </r>
    <r>
      <rPr>
        <sz val="12"/>
        <color rgb="FF343433"/>
        <rFont val="Arial"/>
        <family val="2"/>
      </rPr>
      <t xml:space="preserve"> Enter your employee's details, including name, base salary, class, and individual performance rating in rows 9-45
</t>
    </r>
    <r>
      <rPr>
        <b/>
        <sz val="12"/>
        <color rgb="FF35DB86"/>
        <rFont val="Arial"/>
        <family val="2"/>
      </rPr>
      <t xml:space="preserve">5. </t>
    </r>
    <r>
      <rPr>
        <sz val="12"/>
        <color rgb="FF343433"/>
        <rFont val="Arial"/>
        <family val="2"/>
      </rPr>
      <t xml:space="preserve">The annual bonus is calculated for each employee in column E based on the employee inputs and multipliers in the Assumptions tab
</t>
    </r>
    <r>
      <rPr>
        <b/>
        <sz val="12"/>
        <color rgb="FF35DB86"/>
        <rFont val="Arial"/>
        <family val="2"/>
      </rPr>
      <t>6.</t>
    </r>
    <r>
      <rPr>
        <sz val="12"/>
        <color rgb="FF343433"/>
        <rFont val="Arial"/>
        <family val="2"/>
      </rPr>
      <t xml:space="preserve"> The period payout bonus is calculated for each employee in column F based on the annual bonus calculation and payout frequency chosen in B6
</t>
    </r>
    <r>
      <rPr>
        <b/>
        <sz val="12"/>
        <color rgb="FF35DB86"/>
        <rFont val="Arial"/>
        <family val="2"/>
      </rPr>
      <t xml:space="preserve">7. </t>
    </r>
    <r>
      <rPr>
        <sz val="12"/>
        <color rgb="FF343433"/>
        <rFont val="Arial"/>
        <family val="2"/>
      </rPr>
      <t xml:space="preserve">View details of the bonus calculation in the Bonus Calculator with Detail tab
</t>
    </r>
    <r>
      <rPr>
        <b/>
        <sz val="12"/>
        <color rgb="FF35DB86"/>
        <rFont val="Arial"/>
        <family val="2"/>
      </rPr>
      <t>8.</t>
    </r>
    <r>
      <rPr>
        <sz val="12"/>
        <color rgb="FF343433"/>
        <rFont val="Arial"/>
        <family val="2"/>
      </rPr>
      <t xml:space="preserve"> Use the Individual Reporting Tool tab to generate individual bonus reports you can share with each team member</t>
    </r>
  </si>
  <si>
    <t>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</si>
</sst>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3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b/>
      <sz val="12"/>
      <color indexed="62"/>
      <name val="Arial"/>
      <family val="2"/>
    </font>
    <font>
      <sz val="12"/>
      <color rgb="FF00B05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62"/>
      <name val="Arial"/>
      <family val="2"/>
    </font>
    <font>
      <sz val="12"/>
      <color rgb="FF0D304A"/>
      <name val="Arial"/>
      <family val="2"/>
    </font>
    <font>
      <b/>
      <sz val="12"/>
      <color rgb="FF0D304A"/>
      <name val="Arial"/>
      <family val="2"/>
    </font>
    <font>
      <b/>
      <sz val="14"/>
      <color rgb="FF0D304A"/>
      <name val="Arial"/>
      <family val="2"/>
    </font>
    <font>
      <b/>
      <sz val="16"/>
      <color rgb="FF0D304A"/>
      <name val="Arial"/>
      <family val="2"/>
    </font>
    <font>
      <b/>
      <sz val="20"/>
      <color rgb="FF0D304A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sz val="12"/>
      <color rgb="FF343433"/>
      <name val="Arial"/>
      <family val="2"/>
    </font>
    <font>
      <b/>
      <sz val="12"/>
      <color rgb="FF35DB86"/>
      <name val="Arial"/>
      <family val="2"/>
    </font>
    <font>
      <sz val="12"/>
      <color rgb="FF35DB86"/>
      <name val="Arial"/>
      <family val="2"/>
    </font>
    <font>
      <sz val="14"/>
      <color rgb="FF343433"/>
      <name val="Arial"/>
      <family val="2"/>
    </font>
    <font>
      <b/>
      <sz val="11"/>
      <color rgb="FF0D304A"/>
      <name val="Arial"/>
      <family val="2"/>
    </font>
    <font>
      <i/>
      <sz val="11"/>
      <color rgb="FF343433"/>
      <name val="Arial"/>
      <family val="2"/>
    </font>
    <font>
      <b/>
      <sz val="11"/>
      <color theme="0"/>
      <name val="Arial"/>
      <family val="2"/>
    </font>
    <font>
      <sz val="11"/>
      <color rgb="FF343433"/>
      <name val="Arial"/>
      <family val="2"/>
    </font>
    <font>
      <b/>
      <sz val="11"/>
      <color rgb="FF35DB86"/>
      <name val="Arial"/>
      <family val="2"/>
    </font>
    <font>
      <b/>
      <sz val="12"/>
      <color rgb="FF3434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D304A"/>
        <bgColor indexed="64"/>
      </patternFill>
    </fill>
    <fill>
      <patternFill patternType="solid">
        <fgColor rgb="FF35DB86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ADAE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hidden="1"/>
    </xf>
    <xf numFmtId="0" fontId="10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9" fontId="4" fillId="0" borderId="0" xfId="1" applyFont="1" applyAlignment="1">
      <alignment horizontal="center" vertical="center"/>
    </xf>
    <xf numFmtId="9" fontId="4" fillId="0" borderId="0" xfId="1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2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3" fillId="0" borderId="2" xfId="0" applyFont="1" applyBorder="1" applyAlignment="1">
      <alignment vertical="center"/>
    </xf>
    <xf numFmtId="9" fontId="23" fillId="4" borderId="2" xfId="0" applyNumberFormat="1" applyFont="1" applyFill="1" applyBorder="1" applyAlignment="1" applyProtection="1">
      <alignment vertical="center"/>
      <protection locked="0"/>
    </xf>
    <xf numFmtId="2" fontId="23" fillId="4" borderId="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164" fontId="10" fillId="0" borderId="0" xfId="0" applyNumberFormat="1" applyFont="1" applyAlignment="1">
      <alignment horizontal="left" vertical="center" indent="1"/>
    </xf>
    <xf numFmtId="9" fontId="10" fillId="0" borderId="0" xfId="1" applyFont="1" applyAlignment="1">
      <alignment horizontal="left" vertical="center" indent="1"/>
    </xf>
    <xf numFmtId="0" fontId="23" fillId="0" borderId="2" xfId="0" applyFont="1" applyBorder="1" applyAlignment="1">
      <alignment horizontal="left" vertical="center" indent="1"/>
    </xf>
    <xf numFmtId="0" fontId="29" fillId="2" borderId="2" xfId="0" applyFont="1" applyFill="1" applyBorder="1" applyAlignment="1">
      <alignment horizontal="left" vertical="center" indent="1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10" fontId="23" fillId="4" borderId="2" xfId="0" applyNumberFormat="1" applyFont="1" applyFill="1" applyBorder="1" applyAlignment="1" applyProtection="1">
      <alignment horizontal="right" vertical="center"/>
      <protection locked="0"/>
    </xf>
    <xf numFmtId="0" fontId="30" fillId="4" borderId="4" xfId="0" applyFont="1" applyFill="1" applyBorder="1" applyAlignment="1" applyProtection="1">
      <alignment vertical="center"/>
      <protection locked="0"/>
    </xf>
    <xf numFmtId="42" fontId="30" fillId="4" borderId="4" xfId="0" applyNumberFormat="1" applyFont="1" applyFill="1" applyBorder="1" applyAlignment="1" applyProtection="1">
      <alignment vertical="center"/>
      <protection locked="0"/>
    </xf>
    <xf numFmtId="42" fontId="23" fillId="5" borderId="4" xfId="0" applyNumberFormat="1" applyFont="1" applyFill="1" applyBorder="1" applyAlignment="1" applyProtection="1">
      <alignment vertical="center"/>
      <protection hidden="1"/>
    </xf>
    <xf numFmtId="0" fontId="30" fillId="4" borderId="2" xfId="0" applyFont="1" applyFill="1" applyBorder="1" applyAlignment="1" applyProtection="1">
      <alignment vertical="center"/>
      <protection locked="0"/>
    </xf>
    <xf numFmtId="42" fontId="30" fillId="4" borderId="2" xfId="0" applyNumberFormat="1" applyFont="1" applyFill="1" applyBorder="1" applyAlignment="1" applyProtection="1">
      <alignment vertical="center"/>
      <protection locked="0"/>
    </xf>
    <xf numFmtId="0" fontId="30" fillId="4" borderId="5" xfId="0" applyFont="1" applyFill="1" applyBorder="1" applyAlignment="1" applyProtection="1">
      <alignment vertical="center"/>
      <protection locked="0"/>
    </xf>
    <xf numFmtId="42" fontId="30" fillId="4" borderId="5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42" fontId="27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 indent="1"/>
      <protection locked="0"/>
    </xf>
    <xf numFmtId="0" fontId="30" fillId="4" borderId="4" xfId="0" applyFont="1" applyFill="1" applyBorder="1" applyAlignment="1" applyProtection="1">
      <alignment horizontal="left" vertical="center" indent="1"/>
      <protection locked="0"/>
    </xf>
    <xf numFmtId="0" fontId="30" fillId="4" borderId="2" xfId="0" applyFont="1" applyFill="1" applyBorder="1" applyAlignment="1" applyProtection="1">
      <alignment horizontal="left" vertical="center" indent="1"/>
      <protection locked="0"/>
    </xf>
    <xf numFmtId="0" fontId="30" fillId="4" borderId="5" xfId="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 vertical="center" indent="1"/>
      <protection locked="0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31" fillId="0" borderId="2" xfId="0" applyFont="1" applyBorder="1" applyAlignment="1" applyProtection="1">
      <alignment horizontal="left" vertical="center" indent="1"/>
      <protection locked="0"/>
    </xf>
    <xf numFmtId="0" fontId="30" fillId="4" borderId="4" xfId="0" applyFont="1" applyFill="1" applyBorder="1" applyAlignment="1" applyProtection="1">
      <alignment horizontal="center" vertical="center"/>
      <protection locked="0"/>
    </xf>
    <xf numFmtId="0" fontId="30" fillId="4" borderId="2" xfId="0" applyFont="1" applyFill="1" applyBorder="1" applyAlignment="1" applyProtection="1">
      <alignment horizontal="center" vertical="center"/>
      <protection locked="0"/>
    </xf>
    <xf numFmtId="0" fontId="30" fillId="4" borderId="5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2" fontId="27" fillId="0" borderId="0" xfId="2" applyNumberFormat="1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9" fillId="2" borderId="2" xfId="0" applyFont="1" applyFill="1" applyBorder="1" applyAlignment="1" applyProtection="1">
      <alignment horizontal="center" vertical="center"/>
      <protection hidden="1"/>
    </xf>
    <xf numFmtId="0" fontId="29" fillId="2" borderId="6" xfId="0" applyFont="1" applyFill="1" applyBorder="1" applyAlignment="1" applyProtection="1">
      <alignment horizontal="center" vertical="center"/>
      <protection hidden="1"/>
    </xf>
    <xf numFmtId="0" fontId="29" fillId="2" borderId="7" xfId="0" applyFont="1" applyFill="1" applyBorder="1" applyAlignment="1" applyProtection="1">
      <alignment horizontal="center" vertical="center"/>
      <protection hidden="1"/>
    </xf>
    <xf numFmtId="0" fontId="29" fillId="2" borderId="3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44" fontId="2" fillId="0" borderId="0" xfId="0" applyNumberFormat="1" applyFont="1" applyAlignment="1" applyProtection="1">
      <alignment vertical="center"/>
      <protection hidden="1"/>
    </xf>
    <xf numFmtId="42" fontId="2" fillId="0" borderId="0" xfId="0" applyNumberFormat="1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left" indent="1"/>
      <protection hidden="1"/>
    </xf>
    <xf numFmtId="0" fontId="31" fillId="0" borderId="2" xfId="0" applyFont="1" applyBorder="1" applyAlignment="1" applyProtection="1">
      <alignment horizontal="left" vertical="center" indent="1"/>
      <protection hidden="1"/>
    </xf>
    <xf numFmtId="0" fontId="23" fillId="0" borderId="2" xfId="0" applyFont="1" applyBorder="1" applyAlignment="1" applyProtection="1">
      <alignment vertical="center"/>
      <protection locked="0"/>
    </xf>
    <xf numFmtId="0" fontId="23" fillId="0" borderId="8" xfId="0" applyFont="1" applyBorder="1" applyAlignment="1" applyProtection="1">
      <alignment vertical="center"/>
      <protection locked="0"/>
    </xf>
    <xf numFmtId="0" fontId="23" fillId="0" borderId="9" xfId="0" applyFont="1" applyBorder="1" applyAlignment="1" applyProtection="1">
      <alignment vertical="center"/>
      <protection locked="0"/>
    </xf>
    <xf numFmtId="0" fontId="23" fillId="0" borderId="2" xfId="0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42" fontId="23" fillId="0" borderId="2" xfId="0" applyNumberFormat="1" applyFont="1" applyBorder="1" applyAlignment="1" applyProtection="1">
      <alignment horizontal="right" vertical="center"/>
      <protection locked="0"/>
    </xf>
    <xf numFmtId="10" fontId="23" fillId="0" borderId="2" xfId="0" applyNumberFormat="1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right" vertical="center"/>
      <protection locked="0"/>
    </xf>
    <xf numFmtId="0" fontId="29" fillId="2" borderId="10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9" fontId="23" fillId="0" borderId="10" xfId="0" applyNumberFormat="1" applyFont="1" applyBorder="1" applyAlignment="1" applyProtection="1">
      <alignment vertical="center"/>
      <protection hidden="1"/>
    </xf>
    <xf numFmtId="44" fontId="23" fillId="0" borderId="2" xfId="0" applyNumberFormat="1" applyFont="1" applyBorder="1" applyAlignment="1" applyProtection="1">
      <alignment vertical="center"/>
      <protection hidden="1"/>
    </xf>
    <xf numFmtId="9" fontId="23" fillId="0" borderId="6" xfId="0" applyNumberFormat="1" applyFont="1" applyBorder="1" applyAlignment="1" applyProtection="1">
      <alignment vertical="center"/>
      <protection hidden="1"/>
    </xf>
    <xf numFmtId="44" fontId="23" fillId="0" borderId="13" xfId="0" applyNumberFormat="1" applyFont="1" applyBorder="1" applyAlignment="1" applyProtection="1">
      <alignment vertical="center"/>
      <protection hidden="1"/>
    </xf>
    <xf numFmtId="9" fontId="23" fillId="0" borderId="13" xfId="0" applyNumberFormat="1" applyFont="1" applyBorder="1" applyAlignment="1" applyProtection="1">
      <alignment vertical="center"/>
      <protection hidden="1"/>
    </xf>
    <xf numFmtId="0" fontId="23" fillId="0" borderId="13" xfId="0" applyFont="1" applyBorder="1" applyAlignment="1" applyProtection="1">
      <alignment vertical="center"/>
      <protection locked="0"/>
    </xf>
    <xf numFmtId="42" fontId="23" fillId="0" borderId="13" xfId="0" applyNumberFormat="1" applyFont="1" applyBorder="1" applyAlignment="1" applyProtection="1">
      <alignment vertical="center"/>
      <protection hidden="1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42" fontId="23" fillId="0" borderId="16" xfId="0" applyNumberFormat="1" applyFont="1" applyBorder="1" applyAlignment="1" applyProtection="1">
      <alignment vertical="center"/>
      <protection hidden="1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12" xfId="0" applyFont="1" applyBorder="1" applyAlignment="1" applyProtection="1">
      <alignment horizontal="left" vertical="center" indent="1"/>
      <protection locked="0"/>
    </xf>
    <xf numFmtId="10" fontId="23" fillId="4" borderId="2" xfId="0" applyNumberFormat="1" applyFont="1" applyFill="1" applyBorder="1" applyAlignment="1" applyProtection="1">
      <alignment vertical="center"/>
      <protection locked="0"/>
    </xf>
    <xf numFmtId="42" fontId="32" fillId="0" borderId="13" xfId="0" applyNumberFormat="1" applyFont="1" applyBorder="1" applyAlignment="1" applyProtection="1">
      <alignment vertical="center"/>
      <protection hidden="1"/>
    </xf>
    <xf numFmtId="10" fontId="23" fillId="5" borderId="2" xfId="0" applyNumberFormat="1" applyFont="1" applyFill="1" applyBorder="1" applyAlignment="1" applyProtection="1">
      <alignment vertical="center"/>
      <protection hidden="1"/>
    </xf>
    <xf numFmtId="10" fontId="23" fillId="5" borderId="2" xfId="0" applyNumberFormat="1" applyFont="1" applyFill="1" applyBorder="1" applyAlignment="1" applyProtection="1">
      <alignment horizontal="right" vertical="center"/>
      <protection hidden="1"/>
    </xf>
    <xf numFmtId="0" fontId="30" fillId="5" borderId="4" xfId="0" applyFont="1" applyFill="1" applyBorder="1" applyAlignment="1" applyProtection="1">
      <alignment horizontal="left" vertical="center" indent="1"/>
      <protection hidden="1"/>
    </xf>
    <xf numFmtId="42" fontId="30" fillId="5" borderId="4" xfId="0" applyNumberFormat="1" applyFont="1" applyFill="1" applyBorder="1" applyAlignment="1" applyProtection="1">
      <alignment vertical="center"/>
      <protection hidden="1"/>
    </xf>
    <xf numFmtId="0" fontId="30" fillId="5" borderId="4" xfId="0" applyFont="1" applyFill="1" applyBorder="1" applyAlignment="1" applyProtection="1">
      <alignment horizontal="center" vertical="center"/>
      <protection hidden="1"/>
    </xf>
    <xf numFmtId="9" fontId="30" fillId="5" borderId="4" xfId="0" applyNumberFormat="1" applyFont="1" applyFill="1" applyBorder="1" applyAlignment="1" applyProtection="1">
      <alignment vertical="center"/>
      <protection hidden="1"/>
    </xf>
    <xf numFmtId="0" fontId="30" fillId="5" borderId="4" xfId="0" applyFont="1" applyFill="1" applyBorder="1" applyAlignment="1" applyProtection="1">
      <alignment vertical="center"/>
      <protection hidden="1"/>
    </xf>
    <xf numFmtId="0" fontId="2" fillId="0" borderId="0" xfId="0" applyFont="1" applyAlignment="1">
      <alignment horizontal="left" vertical="top" wrapText="1" inden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2" fillId="2" borderId="0" xfId="0" applyFont="1" applyFill="1" applyAlignment="1">
      <alignment horizontal="left" vertical="center" indent="1"/>
    </xf>
    <xf numFmtId="0" fontId="21" fillId="2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 indent="1"/>
    </xf>
    <xf numFmtId="0" fontId="28" fillId="0" borderId="0" xfId="0" applyFont="1" applyBorder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9" fillId="2" borderId="4" xfId="0" applyFont="1" applyFill="1" applyBorder="1" applyAlignment="1">
      <alignment horizontal="left" vertical="center" indent="1"/>
    </xf>
    <xf numFmtId="0" fontId="29" fillId="2" borderId="17" xfId="0" applyFont="1" applyFill="1" applyBorder="1" applyAlignment="1">
      <alignment horizontal="left" vertical="center" indent="1"/>
    </xf>
    <xf numFmtId="9" fontId="23" fillId="4" borderId="4" xfId="0" applyNumberFormat="1" applyFont="1" applyFill="1" applyBorder="1" applyAlignment="1" applyProtection="1">
      <alignment vertical="center"/>
      <protection locked="0"/>
    </xf>
    <xf numFmtId="0" fontId="27" fillId="4" borderId="18" xfId="0" applyFont="1" applyFill="1" applyBorder="1" applyAlignment="1" applyProtection="1">
      <alignment horizontal="left" vertical="center" indent="1"/>
      <protection locked="0"/>
    </xf>
  </cellXfs>
  <cellStyles count="3">
    <cellStyle name="Currency" xfId="2" builtinId="4"/>
    <cellStyle name="Normal" xfId="0" builtinId="0"/>
    <cellStyle name="Percent" xfId="1" builtinId="5"/>
  </cellStyles>
  <dxfs count="13">
    <dxf>
      <numFmt numFmtId="14" formatCode="0.00%"/>
    </dxf>
    <dxf>
      <numFmt numFmtId="32" formatCode="_(&quot;$&quot;* #,##0_);_(&quot;$&quot;* \(#,##0\);_(&quot;$&quot;* &quot;-&quot;_);_(@_)"/>
    </dxf>
    <dxf>
      <font>
        <b/>
        <i val="0"/>
        <color rgb="FFFF0000"/>
      </font>
    </dxf>
    <dxf>
      <font>
        <color rgb="FFC00000"/>
      </font>
      <fill>
        <patternFill>
          <bgColor rgb="FFFFC7CE"/>
        </patternFill>
      </fill>
    </dxf>
    <dxf>
      <font>
        <b/>
        <i val="0"/>
        <color rgb="FFFF0000"/>
      </font>
    </dxf>
    <dxf>
      <numFmt numFmtId="32" formatCode="_(&quot;$&quot;* #,##0_);_(&quot;$&quot;* \(#,##0\);_(&quot;$&quot;* &quot;-&quot;_);_(@_)"/>
    </dxf>
    <dxf>
      <numFmt numFmtId="14" formatCode="0.00%"/>
    </dxf>
    <dxf>
      <font>
        <b/>
        <i val="0"/>
        <color rgb="FFFF0000"/>
      </font>
      <fill>
        <patternFill patternType="none">
          <bgColor auto="1"/>
        </patternFill>
      </fill>
    </dxf>
    <dxf>
      <numFmt numFmtId="32" formatCode="_(&quot;$&quot;* #,##0_);_(&quot;$&quot;* \(#,##0\);_(&quot;$&quot;* &quot;-&quot;_);_(@_)"/>
    </dxf>
    <dxf>
      <numFmt numFmtId="14" formatCode="0.00%"/>
    </dxf>
    <dxf>
      <font>
        <b/>
        <i val="0"/>
        <color rgb="FFFF0000"/>
      </font>
      <fill>
        <patternFill patternType="none">
          <bgColor auto="1"/>
        </patternFill>
      </fill>
    </dxf>
    <dxf>
      <numFmt numFmtId="32" formatCode="_(&quot;$&quot;* #,##0_);_(&quot;$&quot;* \(#,##0\);_(&quot;$&quot;* &quot;-&quot;_);_(@_)"/>
    </dxf>
    <dxf>
      <numFmt numFmtId="14" formatCode="0.00%"/>
    </dxf>
  </dxfs>
  <tableStyles count="0" defaultTableStyle="TableStyleMedium2" defaultPivotStyle="PivotStyleLight16"/>
  <colors>
    <mruColors>
      <color rgb="FF0D304A"/>
      <color rgb="FFF3FAFF"/>
      <color rgb="FFCADAE6"/>
      <color rgb="FF343433"/>
      <color rgb="FF35DB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152400</xdr:rowOff>
    </xdr:from>
    <xdr:to>
      <xdr:col>2</xdr:col>
      <xdr:colOff>491766</xdr:colOff>
      <xdr:row>0</xdr:row>
      <xdr:rowOff>584200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CEF3102-C4F0-7941-B88C-319E344E3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52400"/>
          <a:ext cx="1622066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152400</xdr:rowOff>
    </xdr:from>
    <xdr:to>
      <xdr:col>0</xdr:col>
      <xdr:colOff>1837966</xdr:colOff>
      <xdr:row>0</xdr:row>
      <xdr:rowOff>584200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3E2DC9-4136-AE48-8BB0-9E42B2AA9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52400"/>
          <a:ext cx="1622066" cy="431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152400</xdr:rowOff>
    </xdr:from>
    <xdr:to>
      <xdr:col>0</xdr:col>
      <xdr:colOff>1837966</xdr:colOff>
      <xdr:row>0</xdr:row>
      <xdr:rowOff>588818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63A059-6A0C-264E-80B1-44E631618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52400"/>
          <a:ext cx="1622066" cy="4364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152400</xdr:rowOff>
    </xdr:from>
    <xdr:to>
      <xdr:col>0</xdr:col>
      <xdr:colOff>1837966</xdr:colOff>
      <xdr:row>0</xdr:row>
      <xdr:rowOff>584200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BC61CD-9979-5448-A35D-763F9D31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52400"/>
          <a:ext cx="1622066" cy="431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152400</xdr:rowOff>
    </xdr:from>
    <xdr:to>
      <xdr:col>0</xdr:col>
      <xdr:colOff>1837966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82D63D-F528-7E4C-AA1A-BC814EC27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52400"/>
          <a:ext cx="1622066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Normal="100" workbookViewId="0">
      <selection activeCell="S14" sqref="S14"/>
    </sheetView>
  </sheetViews>
  <sheetFormatPr defaultColWidth="8.875" defaultRowHeight="15" x14ac:dyDescent="0.25"/>
  <cols>
    <col min="1" max="13" width="8.875" style="8"/>
    <col min="14" max="14" width="8.875" style="8" customWidth="1"/>
    <col min="15" max="16384" width="8.875" style="8"/>
  </cols>
  <sheetData>
    <row r="1" spans="1:14" ht="59.1" customHeight="1" x14ac:dyDescent="0.25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ht="3.9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27.95" customHeight="1" x14ac:dyDescent="0.25">
      <c r="A3" s="122" t="s">
        <v>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x14ac:dyDescent="0.25">
      <c r="A4" s="119" t="s">
        <v>64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2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4" x14ac:dyDescent="0.2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25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25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2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x14ac:dyDescent="0.25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x14ac:dyDescent="0.25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x14ac:dyDescent="0.25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x14ac:dyDescent="0.25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x14ac:dyDescent="0.25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 x14ac:dyDescent="0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</row>
    <row r="21" spans="1:14" x14ac:dyDescent="0.2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</row>
    <row r="22" spans="1:14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4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</row>
    <row r="24" spans="1:14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  <row r="25" spans="1:14" x14ac:dyDescent="0.2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 x14ac:dyDescent="0.2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</row>
    <row r="27" spans="1:14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  <row r="29" spans="1:14" x14ac:dyDescent="0.25">
      <c r="A29" s="9"/>
    </row>
    <row r="30" spans="1:14" x14ac:dyDescent="0.25">
      <c r="A30" s="10"/>
    </row>
    <row r="31" spans="1:14" x14ac:dyDescent="0.25">
      <c r="A31" s="11"/>
    </row>
    <row r="32" spans="1:14" x14ac:dyDescent="0.25">
      <c r="A32" s="10"/>
    </row>
    <row r="34" spans="1:1" x14ac:dyDescent="0.25">
      <c r="A34" s="12"/>
    </row>
  </sheetData>
  <mergeCells count="4">
    <mergeCell ref="A4:N27"/>
    <mergeCell ref="A2:N2"/>
    <mergeCell ref="A1:N1"/>
    <mergeCell ref="A3:N3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2"/>
  <sheetViews>
    <sheetView zoomScaleNormal="100" workbookViewId="0">
      <selection activeCell="G29" sqref="G29"/>
    </sheetView>
  </sheetViews>
  <sheetFormatPr defaultColWidth="9.125" defaultRowHeight="15" x14ac:dyDescent="0.2"/>
  <cols>
    <col min="1" max="2" width="35.875" style="2" customWidth="1"/>
    <col min="3" max="3" width="24.125" style="2" hidden="1" customWidth="1"/>
    <col min="4" max="4" width="33.625" style="2" hidden="1" customWidth="1"/>
    <col min="5" max="16384" width="9.125" style="2"/>
  </cols>
  <sheetData>
    <row r="1" spans="1:13" s="8" customFormat="1" ht="59.1" customHeight="1" x14ac:dyDescent="0.25">
      <c r="A1" s="121" t="s">
        <v>61</v>
      </c>
      <c r="B1" s="121"/>
      <c r="C1" s="121"/>
      <c r="D1" s="121"/>
      <c r="E1" s="121"/>
      <c r="F1" s="121"/>
      <c r="G1" s="121"/>
      <c r="H1" s="121"/>
      <c r="I1" s="121"/>
    </row>
    <row r="2" spans="1:13" s="8" customFormat="1" ht="3.9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</row>
    <row r="3" spans="1:13" s="8" customFormat="1" ht="27.95" customHeight="1" x14ac:dyDescent="0.25">
      <c r="A3" s="122" t="s">
        <v>1</v>
      </c>
      <c r="B3" s="123"/>
      <c r="C3" s="123"/>
      <c r="D3" s="123"/>
      <c r="E3" s="123"/>
      <c r="F3" s="123"/>
      <c r="G3" s="123"/>
      <c r="H3" s="123"/>
      <c r="I3" s="123"/>
    </row>
    <row r="4" spans="1:13" s="8" customFormat="1" ht="20.100000000000001" customHeight="1" x14ac:dyDescent="0.25">
      <c r="A4" s="13"/>
      <c r="B4" s="14"/>
      <c r="C4" s="14"/>
      <c r="D4" s="14"/>
      <c r="E4" s="14"/>
      <c r="F4" s="14"/>
      <c r="G4" s="14"/>
      <c r="H4" s="14"/>
      <c r="I4" s="14"/>
    </row>
    <row r="5" spans="1:13" s="8" customFormat="1" ht="36.950000000000003" customHeight="1" x14ac:dyDescent="0.25">
      <c r="A5" s="126" t="s">
        <v>58</v>
      </c>
      <c r="B5" s="126"/>
      <c r="C5" s="126"/>
      <c r="D5" s="126"/>
      <c r="E5" s="126"/>
      <c r="F5" s="126"/>
      <c r="G5" s="126"/>
      <c r="H5" s="126"/>
      <c r="I5" s="126"/>
      <c r="J5" s="18"/>
      <c r="K5" s="18"/>
      <c r="L5" s="18"/>
      <c r="M5" s="18"/>
    </row>
    <row r="6" spans="1:13" s="8" customFormat="1" ht="24.95" customHeight="1" x14ac:dyDescent="0.25">
      <c r="A6" s="130" t="s">
        <v>2</v>
      </c>
      <c r="B6" s="130"/>
      <c r="C6" s="130"/>
      <c r="D6" s="130"/>
      <c r="E6" s="130"/>
      <c r="F6" s="130"/>
      <c r="G6" s="130"/>
      <c r="H6" s="130"/>
      <c r="I6" s="130"/>
      <c r="J6" s="18"/>
      <c r="K6" s="18"/>
      <c r="L6" s="18"/>
      <c r="M6" s="18"/>
    </row>
    <row r="7" spans="1:13" s="8" customFormat="1" ht="20.100000000000001" customHeight="1" x14ac:dyDescent="0.25">
      <c r="A7" s="42" t="s">
        <v>3</v>
      </c>
      <c r="B7" s="42" t="s">
        <v>4</v>
      </c>
      <c r="C7" s="19" t="s">
        <v>5</v>
      </c>
      <c r="E7" s="15"/>
      <c r="F7" s="16"/>
      <c r="G7" s="20"/>
      <c r="H7" s="20"/>
      <c r="I7" s="21"/>
      <c r="J7" s="18"/>
      <c r="K7" s="18"/>
      <c r="L7" s="18"/>
      <c r="M7" s="18"/>
    </row>
    <row r="8" spans="1:13" s="8" customFormat="1" ht="20.100000000000001" customHeight="1" x14ac:dyDescent="0.25">
      <c r="A8" s="31">
        <v>1</v>
      </c>
      <c r="B8" s="32">
        <v>0.1</v>
      </c>
      <c r="C8" s="22" t="s">
        <v>6</v>
      </c>
      <c r="E8" s="15"/>
      <c r="F8" s="15"/>
      <c r="G8" s="23"/>
      <c r="H8" s="23"/>
      <c r="I8" s="24"/>
      <c r="J8" s="18"/>
      <c r="K8" s="18"/>
      <c r="L8" s="18"/>
      <c r="M8" s="18"/>
    </row>
    <row r="9" spans="1:13" s="8" customFormat="1" ht="20.100000000000001" customHeight="1" x14ac:dyDescent="0.25">
      <c r="A9" s="31">
        <v>2</v>
      </c>
      <c r="B9" s="32">
        <v>0.15</v>
      </c>
      <c r="C9" s="22" t="s">
        <v>7</v>
      </c>
      <c r="E9" s="25"/>
      <c r="G9" s="23"/>
      <c r="H9" s="23"/>
      <c r="I9" s="23"/>
      <c r="J9" s="18"/>
      <c r="K9" s="18"/>
      <c r="L9" s="18"/>
      <c r="M9" s="18"/>
    </row>
    <row r="10" spans="1:13" s="8" customFormat="1" ht="20.100000000000001" customHeight="1" x14ac:dyDescent="0.25">
      <c r="A10" s="31">
        <v>3</v>
      </c>
      <c r="B10" s="32">
        <v>0.2</v>
      </c>
      <c r="C10" s="22" t="s">
        <v>8</v>
      </c>
      <c r="E10" s="15"/>
      <c r="F10" s="16"/>
      <c r="G10" s="23"/>
      <c r="H10" s="23"/>
      <c r="I10" s="23"/>
      <c r="J10" s="18"/>
      <c r="K10" s="18"/>
      <c r="L10" s="18"/>
      <c r="M10" s="18"/>
    </row>
    <row r="11" spans="1:13" s="8" customFormat="1" ht="20.100000000000001" customHeight="1" x14ac:dyDescent="0.25">
      <c r="A11" s="131"/>
      <c r="B11" s="131"/>
      <c r="C11" s="131"/>
      <c r="D11" s="131"/>
      <c r="E11" s="131"/>
      <c r="F11" s="131"/>
      <c r="G11" s="131"/>
      <c r="H11" s="131"/>
      <c r="I11" s="131"/>
      <c r="J11" s="18"/>
      <c r="K11" s="18"/>
      <c r="L11" s="18"/>
      <c r="M11" s="18"/>
    </row>
    <row r="12" spans="1:13" s="8" customFormat="1" ht="3.95" customHeight="1" x14ac:dyDescent="0.25">
      <c r="A12" s="128"/>
      <c r="B12" s="128"/>
      <c r="C12" s="128"/>
      <c r="D12" s="128"/>
      <c r="E12" s="128"/>
      <c r="F12" s="128"/>
      <c r="G12" s="128"/>
      <c r="H12" s="128"/>
      <c r="I12" s="128"/>
      <c r="J12" s="18"/>
      <c r="K12" s="18"/>
      <c r="L12" s="18"/>
      <c r="M12" s="18"/>
    </row>
    <row r="13" spans="1:13" s="35" customFormat="1" ht="20.100000000000001" customHeight="1" x14ac:dyDescent="0.25">
      <c r="A13" s="124"/>
      <c r="B13" s="124"/>
      <c r="C13" s="124"/>
      <c r="D13" s="124"/>
      <c r="E13" s="124"/>
      <c r="F13" s="124"/>
      <c r="G13" s="124"/>
      <c r="H13" s="124"/>
      <c r="I13" s="124"/>
      <c r="J13" s="34"/>
      <c r="K13" s="34"/>
      <c r="L13" s="34"/>
      <c r="M13" s="34"/>
    </row>
    <row r="14" spans="1:13" s="8" customFormat="1" ht="36.950000000000003" customHeight="1" x14ac:dyDescent="0.25">
      <c r="A14" s="129" t="s">
        <v>59</v>
      </c>
      <c r="B14" s="129"/>
      <c r="C14" s="129"/>
      <c r="D14" s="129"/>
      <c r="E14" s="129"/>
      <c r="F14" s="129"/>
      <c r="G14" s="129"/>
      <c r="H14" s="129"/>
      <c r="I14" s="129"/>
      <c r="J14" s="17"/>
      <c r="K14" s="17"/>
      <c r="L14" s="17"/>
      <c r="M14" s="26"/>
    </row>
    <row r="15" spans="1:13" s="8" customFormat="1" ht="24.95" customHeight="1" x14ac:dyDescent="0.25">
      <c r="A15" s="127" t="s">
        <v>9</v>
      </c>
      <c r="B15" s="127"/>
      <c r="C15" s="127"/>
      <c r="D15" s="127"/>
      <c r="E15" s="127"/>
      <c r="F15" s="127"/>
      <c r="G15" s="127"/>
      <c r="H15" s="127"/>
      <c r="I15" s="127"/>
      <c r="J15" s="17"/>
      <c r="K15" s="17"/>
      <c r="L15" s="17"/>
      <c r="M15" s="26"/>
    </row>
    <row r="16" spans="1:13" s="8" customFormat="1" ht="20.100000000000001" customHeight="1" x14ac:dyDescent="0.25">
      <c r="A16" s="42" t="s">
        <v>10</v>
      </c>
      <c r="B16" s="42" t="s">
        <v>11</v>
      </c>
      <c r="C16" s="36"/>
      <c r="D16" s="36"/>
      <c r="E16" s="37"/>
      <c r="F16" s="38"/>
      <c r="G16" s="39"/>
      <c r="H16" s="39"/>
      <c r="I16" s="40"/>
      <c r="J16" s="17"/>
      <c r="K16" s="17"/>
      <c r="L16" s="17"/>
      <c r="M16" s="26"/>
    </row>
    <row r="17" spans="1:13" s="8" customFormat="1" ht="20.100000000000001" customHeight="1" x14ac:dyDescent="0.25">
      <c r="A17" s="41" t="s">
        <v>12</v>
      </c>
      <c r="B17" s="32">
        <v>0</v>
      </c>
    </row>
    <row r="18" spans="1:13" s="8" customFormat="1" ht="20.100000000000001" customHeight="1" x14ac:dyDescent="0.25">
      <c r="A18" s="41" t="s">
        <v>13</v>
      </c>
      <c r="B18" s="32">
        <v>0.75</v>
      </c>
    </row>
    <row r="19" spans="1:13" s="8" customFormat="1" ht="20.100000000000001" customHeight="1" x14ac:dyDescent="0.25">
      <c r="A19" s="41" t="s">
        <v>14</v>
      </c>
      <c r="B19" s="32">
        <v>1</v>
      </c>
    </row>
    <row r="20" spans="1:13" s="8" customFormat="1" ht="20.100000000000001" customHeight="1" x14ac:dyDescent="0.25">
      <c r="A20" s="41" t="s">
        <v>15</v>
      </c>
      <c r="B20" s="32">
        <v>1.1499999999999999</v>
      </c>
    </row>
    <row r="21" spans="1:13" s="8" customFormat="1" ht="20.100000000000001" customHeight="1" x14ac:dyDescent="0.25">
      <c r="A21" s="41" t="s">
        <v>16</v>
      </c>
      <c r="B21" s="32">
        <v>1.3</v>
      </c>
    </row>
    <row r="22" spans="1:13" s="8" customFormat="1" ht="20.100000000000001" customHeight="1" x14ac:dyDescent="0.25">
      <c r="A22" s="125"/>
      <c r="B22" s="125"/>
      <c r="C22" s="125"/>
      <c r="D22" s="125"/>
      <c r="E22" s="125"/>
      <c r="F22" s="125"/>
      <c r="G22" s="125"/>
      <c r="H22" s="125"/>
      <c r="I22" s="125"/>
      <c r="J22" s="18"/>
      <c r="K22" s="18"/>
      <c r="L22" s="18"/>
      <c r="M22" s="18"/>
    </row>
    <row r="23" spans="1:13" s="8" customFormat="1" ht="3.95" customHeight="1" x14ac:dyDescent="0.25">
      <c r="A23" s="128"/>
      <c r="B23" s="128"/>
      <c r="C23" s="128"/>
      <c r="D23" s="128"/>
      <c r="E23" s="128"/>
      <c r="F23" s="128"/>
      <c r="G23" s="128"/>
      <c r="H23" s="128"/>
      <c r="I23" s="128"/>
      <c r="J23" s="18"/>
      <c r="K23" s="18"/>
      <c r="L23" s="18"/>
      <c r="M23" s="18"/>
    </row>
    <row r="24" spans="1:13" s="35" customFormat="1" ht="20.100000000000001" customHeight="1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 s="34"/>
      <c r="K24" s="34"/>
      <c r="L24" s="34"/>
      <c r="M24" s="34"/>
    </row>
    <row r="25" spans="1:13" s="8" customFormat="1" ht="54" customHeight="1" x14ac:dyDescent="0.25">
      <c r="A25" s="126" t="s">
        <v>60</v>
      </c>
      <c r="B25" s="126"/>
      <c r="C25" s="126"/>
      <c r="D25" s="126"/>
      <c r="E25" s="126"/>
      <c r="F25" s="126"/>
      <c r="G25" s="126"/>
      <c r="H25" s="126"/>
      <c r="I25" s="126"/>
    </row>
    <row r="26" spans="1:13" s="8" customFormat="1" ht="35.1" customHeight="1" x14ac:dyDescent="0.25">
      <c r="A26" s="127" t="s">
        <v>17</v>
      </c>
      <c r="B26" s="127"/>
      <c r="C26" s="127"/>
      <c r="D26" s="127"/>
      <c r="E26" s="127"/>
      <c r="F26" s="127"/>
      <c r="G26" s="127"/>
      <c r="H26" s="127"/>
      <c r="I26" s="127"/>
    </row>
    <row r="27" spans="1:13" s="8" customFormat="1" ht="20.100000000000001" customHeight="1" x14ac:dyDescent="0.25">
      <c r="A27" s="133" t="s">
        <v>18</v>
      </c>
      <c r="B27" s="133" t="s">
        <v>19</v>
      </c>
      <c r="C27" s="36"/>
      <c r="D27" s="36"/>
      <c r="E27" s="36"/>
      <c r="F27" s="36"/>
      <c r="G27" s="36"/>
      <c r="H27" s="36"/>
      <c r="I27" s="36"/>
    </row>
    <row r="28" spans="1:13" s="8" customFormat="1" ht="20.100000000000001" customHeight="1" thickBot="1" x14ac:dyDescent="0.3">
      <c r="A28" s="132" t="s">
        <v>20</v>
      </c>
      <c r="B28" s="135" t="s">
        <v>65</v>
      </c>
      <c r="C28" s="36"/>
      <c r="D28" s="36"/>
      <c r="E28" s="36"/>
      <c r="F28" s="36"/>
      <c r="G28" s="36"/>
      <c r="H28" s="36"/>
      <c r="I28" s="36"/>
    </row>
    <row r="29" spans="1:13" s="8" customFormat="1" ht="20.100000000000001" customHeight="1" x14ac:dyDescent="0.25">
      <c r="A29" s="33">
        <v>1000000</v>
      </c>
      <c r="B29" s="134">
        <v>0.7</v>
      </c>
      <c r="C29" s="28">
        <f>A29</f>
        <v>1000000</v>
      </c>
      <c r="D29" s="29">
        <f>A29</f>
        <v>1000000</v>
      </c>
    </row>
    <row r="30" spans="1:13" s="8" customFormat="1" ht="20.100000000000001" customHeight="1" x14ac:dyDescent="0.25">
      <c r="A30" s="33">
        <v>5000000</v>
      </c>
      <c r="B30" s="32">
        <v>0.85</v>
      </c>
      <c r="C30" s="28">
        <f t="shared" ref="C30:C33" si="0">A30</f>
        <v>5000000</v>
      </c>
      <c r="D30" s="29">
        <f t="shared" ref="D30:D33" si="1">A30</f>
        <v>5000000</v>
      </c>
      <c r="E30" s="30"/>
      <c r="F30" s="27"/>
      <c r="G30" s="27"/>
      <c r="H30" s="27"/>
      <c r="I30" s="27"/>
      <c r="J30" s="27"/>
      <c r="K30" s="27"/>
      <c r="L30" s="27"/>
      <c r="M30" s="27"/>
    </row>
    <row r="31" spans="1:13" s="8" customFormat="1" ht="20.100000000000001" customHeight="1" x14ac:dyDescent="0.25">
      <c r="A31" s="33">
        <v>10000000</v>
      </c>
      <c r="B31" s="32">
        <v>1</v>
      </c>
      <c r="C31" s="28">
        <f t="shared" si="0"/>
        <v>10000000</v>
      </c>
      <c r="D31" s="29">
        <f t="shared" si="1"/>
        <v>10000000</v>
      </c>
      <c r="F31" s="16"/>
      <c r="G31" s="16"/>
      <c r="H31" s="17"/>
      <c r="I31" s="17"/>
      <c r="J31" s="18"/>
      <c r="K31" s="18"/>
      <c r="L31" s="18"/>
      <c r="M31" s="18"/>
    </row>
    <row r="32" spans="1:13" s="8" customFormat="1" ht="20.100000000000001" customHeight="1" x14ac:dyDescent="0.25">
      <c r="A32" s="33">
        <v>15000000</v>
      </c>
      <c r="B32" s="32">
        <v>1.1499999999999999</v>
      </c>
      <c r="C32" s="28">
        <f t="shared" si="0"/>
        <v>15000000</v>
      </c>
      <c r="D32" s="29">
        <f t="shared" si="1"/>
        <v>15000000</v>
      </c>
      <c r="E32" s="25"/>
      <c r="G32" s="17"/>
      <c r="H32" s="17"/>
      <c r="I32" s="17"/>
      <c r="J32" s="18"/>
      <c r="K32" s="18"/>
      <c r="L32" s="18"/>
      <c r="M32" s="18"/>
    </row>
    <row r="33" spans="1:13" s="8" customFormat="1" ht="20.100000000000001" customHeight="1" x14ac:dyDescent="0.25">
      <c r="A33" s="33">
        <v>20000000</v>
      </c>
      <c r="B33" s="32">
        <v>1.3</v>
      </c>
      <c r="C33" s="28">
        <f t="shared" si="0"/>
        <v>20000000</v>
      </c>
      <c r="D33" s="29">
        <f t="shared" si="1"/>
        <v>20000000</v>
      </c>
      <c r="E33" s="16"/>
      <c r="F33" s="16"/>
      <c r="G33" s="16"/>
      <c r="H33" s="17"/>
      <c r="I33" s="17"/>
      <c r="J33" s="18"/>
      <c r="K33" s="18"/>
      <c r="L33" s="18"/>
      <c r="M33" s="18"/>
    </row>
    <row r="34" spans="1:13" ht="20.100000000000001" customHeight="1" x14ac:dyDescent="0.25">
      <c r="E34" s="4"/>
      <c r="F34" s="5"/>
      <c r="G34" s="6"/>
      <c r="H34" s="6"/>
      <c r="I34" s="6"/>
      <c r="J34" s="7"/>
      <c r="K34" s="7"/>
      <c r="L34" s="7"/>
      <c r="M34" s="7"/>
    </row>
    <row r="35" spans="1:13" ht="20.100000000000001" customHeight="1" x14ac:dyDescent="0.2"/>
    <row r="36" spans="1:13" ht="20.100000000000001" customHeight="1" x14ac:dyDescent="0.2"/>
    <row r="37" spans="1:13" ht="20.100000000000001" customHeight="1" x14ac:dyDescent="0.2"/>
    <row r="38" spans="1:13" ht="20.100000000000001" customHeight="1" x14ac:dyDescent="0.2"/>
    <row r="39" spans="1:13" ht="20.100000000000001" customHeight="1" x14ac:dyDescent="0.2"/>
    <row r="40" spans="1:13" ht="20.100000000000001" customHeight="1" x14ac:dyDescent="0.2"/>
    <row r="41" spans="1:13" ht="20.100000000000001" customHeight="1" x14ac:dyDescent="0.2"/>
    <row r="42" spans="1:13" ht="20.100000000000001" customHeight="1" x14ac:dyDescent="0.2"/>
    <row r="43" spans="1:13" ht="20.100000000000001" customHeight="1" x14ac:dyDescent="0.2"/>
    <row r="44" spans="1:13" ht="20.100000000000001" customHeight="1" x14ac:dyDescent="0.2"/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</sheetData>
  <mergeCells count="15">
    <mergeCell ref="A1:I1"/>
    <mergeCell ref="A2:I2"/>
    <mergeCell ref="A3:I3"/>
    <mergeCell ref="A5:I5"/>
    <mergeCell ref="A12:I12"/>
    <mergeCell ref="A6:I6"/>
    <mergeCell ref="A11:I11"/>
    <mergeCell ref="A13:I13"/>
    <mergeCell ref="A22:I22"/>
    <mergeCell ref="A24:I24"/>
    <mergeCell ref="A25:I25"/>
    <mergeCell ref="A26:I26"/>
    <mergeCell ref="A23:I23"/>
    <mergeCell ref="A14:I14"/>
    <mergeCell ref="A15:I15"/>
  </mergeCells>
  <conditionalFormatting sqref="A29:A33">
    <cfRule type="expression" dxfId="12" priority="1">
      <formula>$B$28="Growth %"</formula>
    </cfRule>
    <cfRule type="expression" dxfId="11" priority="2">
      <formula>$B$28="AUM"</formula>
    </cfRule>
  </conditionalFormatting>
  <dataValidations count="1">
    <dataValidation type="list" allowBlank="1" showInputMessage="1" showErrorMessage="1" sqref="B28" xr:uid="{00000000-0002-0000-0100-000000000000}">
      <formula1>"AUM, Growth %"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zoomScaleNormal="100" workbookViewId="0">
      <selection activeCell="B5" sqref="B5"/>
    </sheetView>
  </sheetViews>
  <sheetFormatPr defaultColWidth="9.125" defaultRowHeight="15" x14ac:dyDescent="0.2"/>
  <cols>
    <col min="1" max="1" width="32.625" style="1" customWidth="1"/>
    <col min="2" max="2" width="13.875" style="1" customWidth="1"/>
    <col min="3" max="3" width="11.875" style="1" customWidth="1"/>
    <col min="4" max="4" width="25" style="1" customWidth="1"/>
    <col min="5" max="5" width="23.125" style="1" bestFit="1" customWidth="1"/>
    <col min="6" max="6" width="23.125" style="1" customWidth="1"/>
    <col min="7" max="7" width="22.875" style="1" bestFit="1" customWidth="1"/>
    <col min="8" max="16384" width="9.125" style="1"/>
  </cols>
  <sheetData>
    <row r="1" spans="1:7" s="8" customFormat="1" ht="59.1" customHeight="1" x14ac:dyDescent="0.25">
      <c r="A1" s="121" t="s">
        <v>61</v>
      </c>
      <c r="B1" s="121"/>
      <c r="C1" s="121"/>
      <c r="D1" s="121"/>
      <c r="E1" s="121"/>
      <c r="F1" s="121"/>
      <c r="G1" s="121"/>
    </row>
    <row r="2" spans="1:7" s="8" customFormat="1" ht="3.95" customHeight="1" x14ac:dyDescent="0.25">
      <c r="A2" s="120"/>
      <c r="B2" s="120"/>
      <c r="C2" s="120"/>
      <c r="D2" s="120"/>
      <c r="E2" s="120"/>
      <c r="F2" s="120"/>
      <c r="G2" s="120"/>
    </row>
    <row r="3" spans="1:7" s="8" customFormat="1" ht="27.95" customHeight="1" x14ac:dyDescent="0.25">
      <c r="A3" s="122" t="s">
        <v>62</v>
      </c>
      <c r="B3" s="123"/>
      <c r="C3" s="123"/>
      <c r="D3" s="123"/>
      <c r="E3" s="123"/>
      <c r="F3" s="123"/>
      <c r="G3" s="123"/>
    </row>
    <row r="4" spans="1:7" s="43" customFormat="1" ht="20.100000000000001" customHeight="1" x14ac:dyDescent="0.25">
      <c r="A4" s="56"/>
    </row>
    <row r="5" spans="1:7" s="43" customFormat="1" ht="20.100000000000001" customHeight="1" x14ac:dyDescent="0.25">
      <c r="A5" s="63" t="s">
        <v>21</v>
      </c>
      <c r="B5" s="110">
        <v>5000000</v>
      </c>
      <c r="C5" s="44" t="str">
        <f>IF($B$5=Assumptions!$A$29,"",IF($B$5=Assumptions!$A$30,"",IF($B$5=Assumptions!$A$31,"",IF($B$5=Assumptions!$A$32,"",IF($B$5=Assumptions!$A$33,"","&lt;&lt; Invalid Revenue Performance, Please Select From Drop-Down Menu")))))</f>
        <v/>
      </c>
    </row>
    <row r="6" spans="1:7" s="43" customFormat="1" ht="20.100000000000001" customHeight="1" x14ac:dyDescent="0.25">
      <c r="A6" s="63" t="s">
        <v>22</v>
      </c>
      <c r="B6" s="45" t="s">
        <v>23</v>
      </c>
    </row>
    <row r="7" spans="1:7" s="43" customFormat="1" ht="20.100000000000001" customHeight="1" x14ac:dyDescent="0.25">
      <c r="A7" s="56"/>
    </row>
    <row r="8" spans="1:7" s="43" customFormat="1" ht="20.100000000000001" customHeight="1" x14ac:dyDescent="0.25">
      <c r="A8" s="61" t="s">
        <v>24</v>
      </c>
      <c r="B8" s="61" t="s">
        <v>25</v>
      </c>
      <c r="C8" s="61" t="s">
        <v>26</v>
      </c>
      <c r="D8" s="61" t="s">
        <v>27</v>
      </c>
      <c r="E8" s="61" t="s">
        <v>28</v>
      </c>
      <c r="F8" s="62" t="s">
        <v>29</v>
      </c>
      <c r="G8" s="61" t="s">
        <v>30</v>
      </c>
    </row>
    <row r="9" spans="1:7" s="43" customFormat="1" ht="20.100000000000001" customHeight="1" x14ac:dyDescent="0.25">
      <c r="A9" s="57" t="s">
        <v>31</v>
      </c>
      <c r="B9" s="47">
        <v>40000</v>
      </c>
      <c r="C9" s="64">
        <v>1</v>
      </c>
      <c r="D9" s="46" t="s">
        <v>13</v>
      </c>
      <c r="E9" s="48">
        <f>IF(B9=ISBLANK(TRUE)," ",B9*(IF(C9=Assumptions!$A$8,Assumptions!$B$8,IF(C9=Assumptions!$A$9,Assumptions!$B$9,IF(C9=Assumptions!$A$10,Assumptions!$B$10,0%))))*(IF(D9=Assumptions!$A$17,Assumptions!$B$17,IF(D9=Assumptions!$A$18,Assumptions!$B$18,IF(D9=Assumptions!$A$19,Assumptions!$B$19,IF(D8=Assumptions!$A$20,Assumptions!$B$20,IF(D9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>2550</v>
      </c>
      <c r="F9" s="48">
        <f>IF(B9=ISBLANK(TRUE)," ",(E9/(IF($B$6="Annual",1,IF($B$6="Semi-Annual",2,IF($B$6="Quarterly",4,1))))))</f>
        <v>1275</v>
      </c>
      <c r="G9" s="48">
        <f>IF(B9=ISBLANK(TRUE)," ",B9+E9)</f>
        <v>42550</v>
      </c>
    </row>
    <row r="10" spans="1:7" s="43" customFormat="1" ht="20.100000000000001" customHeight="1" x14ac:dyDescent="0.25">
      <c r="A10" s="58" t="s">
        <v>32</v>
      </c>
      <c r="B10" s="50">
        <v>50000</v>
      </c>
      <c r="C10" s="65">
        <v>2</v>
      </c>
      <c r="D10" s="49" t="s">
        <v>14</v>
      </c>
      <c r="E10" s="48">
        <f>IF(B10=ISBLANK(TRUE)," ",B10*(IF(C10=Assumptions!$A$8,Assumptions!$B$8,IF(C10=Assumptions!$A$9,Assumptions!$B$9,IF(C10=Assumptions!$A$10,Assumptions!$B$10,0%))))*(IF(D10=Assumptions!$A$17,Assumptions!$B$17,IF(D10=Assumptions!$A$18,Assumptions!$B$18,IF(D10=Assumptions!$A$19,Assumptions!$B$19,IF(D10=Assumptions!$A$20,Assumptions!$B$20,IF(D10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>6375</v>
      </c>
      <c r="F10" s="48">
        <f>IF(B10=ISBLANK(TRUE)," ",(E10/(IF($B$6="Annual",1,IF($B$6="Semi-Annual",2,IF($B$6="Quarterly",4,1))))))</f>
        <v>3187.5</v>
      </c>
      <c r="G10" s="48">
        <f>IF(B10=ISBLANK(TRUE)," ",B10+E10)</f>
        <v>56375</v>
      </c>
    </row>
    <row r="11" spans="1:7" s="43" customFormat="1" ht="20.100000000000001" customHeight="1" x14ac:dyDescent="0.25">
      <c r="A11" s="58" t="s">
        <v>33</v>
      </c>
      <c r="B11" s="50">
        <v>75000</v>
      </c>
      <c r="C11" s="65">
        <v>3</v>
      </c>
      <c r="D11" s="49" t="s">
        <v>15</v>
      </c>
      <c r="E11" s="48">
        <f>IF(B11=ISBLANK(TRUE)," ",B11*(IF(C11=Assumptions!$A$8,Assumptions!$B$8,IF(C11=Assumptions!$A$9,Assumptions!$B$9,IF(C11=Assumptions!$A$10,Assumptions!$B$10,0%))))*(IF(D11=Assumptions!$A$17,Assumptions!$B$17,IF(D11=Assumptions!$A$18,Assumptions!$B$18,IF(D11=Assumptions!$A$19,Assumptions!$B$19,IF(D11=Assumptions!$A$20,Assumptions!$B$20,IF(D11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>14662.5</v>
      </c>
      <c r="F11" s="48">
        <f>IF(B11=ISBLANK(TRUE)," ",(E11/(IF($B$6="Annual",1,IF($B$6="Semi-Annual",2,IF($B$6="Quarterly",4,1))))))</f>
        <v>7331.25</v>
      </c>
      <c r="G11" s="48">
        <f>IF(B11=ISBLANK(TRUE)," ",B11+E11)</f>
        <v>89662.5</v>
      </c>
    </row>
    <row r="12" spans="1:7" s="43" customFormat="1" ht="20.100000000000001" customHeight="1" x14ac:dyDescent="0.25">
      <c r="A12" s="58"/>
      <c r="B12" s="50"/>
      <c r="C12" s="65"/>
      <c r="D12" s="49"/>
      <c r="E12" s="48" t="str">
        <f>IF(B12=ISBLANK(TRUE)," ",B12*(IF(C12=Assumptions!$A$8,Assumptions!$B$8,IF(C12=Assumptions!$A$9,Assumptions!$B$9,IF(C12=Assumptions!$A$10,Assumptions!$B$10,0%))))*(IF(D12=Assumptions!$A$17,Assumptions!$B$17,IF(D12=Assumptions!$A$18,Assumptions!$B$18,IF(D12=Assumptions!$A$19,Assumptions!$B$19,IF(D12=Assumptions!$A$20,Assumptions!$B$20,IF(D12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12" s="48" t="str">
        <f t="shared" ref="F12:F45" si="0">IF(B12=ISBLANK(TRUE)," ",(E12/(IF($B$6="Annual",1,IF($B$6="Semi-Annual",2,IF($B$6="Quarterly",4,1))))))</f>
        <v xml:space="preserve"> </v>
      </c>
      <c r="G12" s="48" t="str">
        <f t="shared" ref="G12:G45" si="1">IF(B12=ISBLANK(TRUE)," ",B12+E12)</f>
        <v xml:space="preserve"> </v>
      </c>
    </row>
    <row r="13" spans="1:7" s="43" customFormat="1" ht="20.100000000000001" customHeight="1" x14ac:dyDescent="0.25">
      <c r="A13" s="58"/>
      <c r="B13" s="50"/>
      <c r="C13" s="65"/>
      <c r="D13" s="49"/>
      <c r="E13" s="48" t="str">
        <f>IF(B13=ISBLANK(TRUE)," ",B13*(IF(C13=Assumptions!$A$8,Assumptions!$B$8,IF(C13=Assumptions!$A$9,Assumptions!$B$9,IF(C13=Assumptions!$A$10,Assumptions!$B$10,0%))))*(IF(D13=Assumptions!$A$17,Assumptions!$B$17,IF(D13=Assumptions!$A$18,Assumptions!$B$18,IF(D13=Assumptions!$A$19,Assumptions!$B$19,IF(D13=Assumptions!$A$20,Assumptions!$B$20,IF(D13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13" s="48" t="str">
        <f t="shared" si="0"/>
        <v xml:space="preserve"> </v>
      </c>
      <c r="G13" s="48" t="str">
        <f t="shared" si="1"/>
        <v xml:space="preserve"> </v>
      </c>
    </row>
    <row r="14" spans="1:7" s="43" customFormat="1" ht="20.100000000000001" customHeight="1" x14ac:dyDescent="0.25">
      <c r="A14" s="58"/>
      <c r="B14" s="50"/>
      <c r="C14" s="65"/>
      <c r="D14" s="49"/>
      <c r="E14" s="48" t="str">
        <f>IF(B14=ISBLANK(TRUE)," ",B14*(IF(C14=Assumptions!$A$8,Assumptions!$B$8,IF(C14=Assumptions!$A$9,Assumptions!$B$9,IF(C14=Assumptions!$A$10,Assumptions!$B$10,0%))))*(IF(D14=Assumptions!$A$17,Assumptions!$B$17,IF(D14=Assumptions!$A$18,Assumptions!$B$18,IF(D14=Assumptions!$A$19,Assumptions!$B$19,IF(D14=Assumptions!$A$20,Assumptions!$B$20,IF(D14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14" s="48" t="str">
        <f t="shared" si="0"/>
        <v xml:space="preserve"> </v>
      </c>
      <c r="G14" s="48" t="str">
        <f t="shared" si="1"/>
        <v xml:space="preserve"> </v>
      </c>
    </row>
    <row r="15" spans="1:7" s="43" customFormat="1" ht="20.100000000000001" customHeight="1" x14ac:dyDescent="0.25">
      <c r="A15" s="58"/>
      <c r="B15" s="50"/>
      <c r="C15" s="65"/>
      <c r="D15" s="49"/>
      <c r="E15" s="48" t="str">
        <f>IF(B15=ISBLANK(TRUE)," ",B15*(IF(C15=Assumptions!$A$8,Assumptions!$B$8,IF(C15=Assumptions!$A$9,Assumptions!$B$9,IF(C15=Assumptions!$A$10,Assumptions!$B$10,0%))))*(IF(D15=Assumptions!$A$17,Assumptions!$B$17,IF(D15=Assumptions!$A$18,Assumptions!$B$18,IF(D15=Assumptions!$A$19,Assumptions!$B$19,IF(D15=Assumptions!$A$20,Assumptions!$B$20,IF(D15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15" s="48" t="str">
        <f t="shared" si="0"/>
        <v xml:space="preserve"> </v>
      </c>
      <c r="G15" s="48" t="str">
        <f t="shared" si="1"/>
        <v xml:space="preserve"> </v>
      </c>
    </row>
    <row r="16" spans="1:7" s="43" customFormat="1" ht="20.100000000000001" customHeight="1" x14ac:dyDescent="0.25">
      <c r="A16" s="58"/>
      <c r="B16" s="50"/>
      <c r="C16" s="65"/>
      <c r="D16" s="49"/>
      <c r="E16" s="48" t="str">
        <f>IF(B16=ISBLANK(TRUE)," ",B16*(IF(C16=Assumptions!$A$8,Assumptions!$B$8,IF(C16=Assumptions!$A$9,Assumptions!$B$9,IF(C16=Assumptions!$A$10,Assumptions!$B$10,0%))))*(IF(D16=Assumptions!$A$17,Assumptions!$B$17,IF(D16=Assumptions!$A$18,Assumptions!$B$18,IF(D16=Assumptions!$A$19,Assumptions!$B$19,IF(D16=Assumptions!$A$20,Assumptions!$B$20,IF(D16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16" s="48" t="str">
        <f t="shared" si="0"/>
        <v xml:space="preserve"> </v>
      </c>
      <c r="G16" s="48" t="str">
        <f t="shared" si="1"/>
        <v xml:space="preserve"> </v>
      </c>
    </row>
    <row r="17" spans="1:7" s="43" customFormat="1" ht="20.100000000000001" customHeight="1" x14ac:dyDescent="0.25">
      <c r="A17" s="58"/>
      <c r="B17" s="50"/>
      <c r="C17" s="65"/>
      <c r="D17" s="49"/>
      <c r="E17" s="48" t="str">
        <f>IF(B17=ISBLANK(TRUE)," ",B17*(IF(C17=Assumptions!$A$8,Assumptions!$B$8,IF(C17=Assumptions!$A$9,Assumptions!$B$9,IF(C17=Assumptions!$A$10,Assumptions!$B$10,0%))))*(IF(D17=Assumptions!$A$17,Assumptions!$B$17,IF(D17=Assumptions!$A$18,Assumptions!$B$18,IF(D17=Assumptions!$A$19,Assumptions!$B$19,IF(D17=Assumptions!$A$20,Assumptions!$B$20,IF(D17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17" s="48" t="str">
        <f t="shared" si="0"/>
        <v xml:space="preserve"> </v>
      </c>
      <c r="G17" s="48" t="str">
        <f t="shared" si="1"/>
        <v xml:space="preserve"> </v>
      </c>
    </row>
    <row r="18" spans="1:7" s="43" customFormat="1" ht="20.100000000000001" customHeight="1" x14ac:dyDescent="0.25">
      <c r="A18" s="58"/>
      <c r="B18" s="50"/>
      <c r="C18" s="65"/>
      <c r="D18" s="49"/>
      <c r="E18" s="48" t="str">
        <f>IF(B18=ISBLANK(TRUE)," ",B18*(IF(C18=Assumptions!$A$8,Assumptions!$B$8,IF(C18=Assumptions!$A$9,Assumptions!$B$9,IF(C18=Assumptions!$A$10,Assumptions!$B$10,0%))))*(IF(D18=Assumptions!$A$17,Assumptions!$B$17,IF(D18=Assumptions!$A$18,Assumptions!$B$18,IF(D18=Assumptions!$A$19,Assumptions!$B$19,IF(D18=Assumptions!$A$20,Assumptions!$B$20,IF(D18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18" s="48" t="str">
        <f t="shared" si="0"/>
        <v xml:space="preserve"> </v>
      </c>
      <c r="G18" s="48" t="str">
        <f t="shared" si="1"/>
        <v xml:space="preserve"> </v>
      </c>
    </row>
    <row r="19" spans="1:7" s="43" customFormat="1" ht="20.100000000000001" customHeight="1" x14ac:dyDescent="0.25">
      <c r="A19" s="58"/>
      <c r="B19" s="50"/>
      <c r="C19" s="65"/>
      <c r="D19" s="49"/>
      <c r="E19" s="48" t="str">
        <f>IF(B19=ISBLANK(TRUE)," ",B19*(IF(C19=Assumptions!$A$8,Assumptions!$B$8,IF(C19=Assumptions!$A$9,Assumptions!$B$9,IF(C19=Assumptions!$A$10,Assumptions!$B$10,0%))))*(IF(D19=Assumptions!$A$17,Assumptions!$B$17,IF(D19=Assumptions!$A$18,Assumptions!$B$18,IF(D19=Assumptions!$A$19,Assumptions!$B$19,IF(D19=Assumptions!$A$20,Assumptions!$B$20,IF(D19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19" s="48" t="str">
        <f t="shared" si="0"/>
        <v xml:space="preserve"> </v>
      </c>
      <c r="G19" s="48" t="str">
        <f t="shared" si="1"/>
        <v xml:space="preserve"> </v>
      </c>
    </row>
    <row r="20" spans="1:7" s="43" customFormat="1" ht="20.100000000000001" customHeight="1" x14ac:dyDescent="0.25">
      <c r="A20" s="58"/>
      <c r="B20" s="50"/>
      <c r="C20" s="65"/>
      <c r="D20" s="49"/>
      <c r="E20" s="48" t="str">
        <f>IF(B20=ISBLANK(TRUE)," ",B20*(IF(C20=Assumptions!$A$8,Assumptions!$B$8,IF(C20=Assumptions!$A$9,Assumptions!$B$9,IF(C20=Assumptions!$A$10,Assumptions!$B$10,0%))))*(IF(D20=Assumptions!$A$17,Assumptions!$B$17,IF(D20=Assumptions!$A$18,Assumptions!$B$18,IF(D20=Assumptions!$A$19,Assumptions!$B$19,IF(D20=Assumptions!$A$20,Assumptions!$B$20,IF(D20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20" s="48" t="str">
        <f t="shared" si="0"/>
        <v xml:space="preserve"> </v>
      </c>
      <c r="G20" s="48" t="str">
        <f t="shared" si="1"/>
        <v xml:space="preserve"> </v>
      </c>
    </row>
    <row r="21" spans="1:7" s="43" customFormat="1" ht="20.100000000000001" customHeight="1" x14ac:dyDescent="0.25">
      <c r="A21" s="58"/>
      <c r="B21" s="50"/>
      <c r="C21" s="65"/>
      <c r="D21" s="49"/>
      <c r="E21" s="48" t="str">
        <f>IF(B21=ISBLANK(TRUE)," ",B21*(IF(C21=Assumptions!$A$8,Assumptions!$B$8,IF(C21=Assumptions!$A$9,Assumptions!$B$9,IF(C21=Assumptions!$A$10,Assumptions!$B$10,0%))))*(IF(D21=Assumptions!$A$17,Assumptions!$B$17,IF(D21=Assumptions!$A$18,Assumptions!$B$18,IF(D21=Assumptions!$A$19,Assumptions!$B$19,IF(D21=Assumptions!$A$20,Assumptions!$B$20,IF(D21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21" s="48" t="str">
        <f t="shared" si="0"/>
        <v xml:space="preserve"> </v>
      </c>
      <c r="G21" s="48" t="str">
        <f t="shared" si="1"/>
        <v xml:space="preserve"> </v>
      </c>
    </row>
    <row r="22" spans="1:7" s="43" customFormat="1" ht="20.100000000000001" customHeight="1" x14ac:dyDescent="0.25">
      <c r="A22" s="58"/>
      <c r="B22" s="50"/>
      <c r="C22" s="65"/>
      <c r="D22" s="49"/>
      <c r="E22" s="48" t="str">
        <f>IF(B22=ISBLANK(TRUE)," ",B22*(IF(C22=Assumptions!$A$8,Assumptions!$B$8,IF(C22=Assumptions!$A$9,Assumptions!$B$9,IF(C22=Assumptions!$A$10,Assumptions!$B$10,0%))))*(IF(D22=Assumptions!$A$17,Assumptions!$B$17,IF(D22=Assumptions!$A$18,Assumptions!$B$18,IF(D22=Assumptions!$A$19,Assumptions!$B$19,IF(D22=Assumptions!$A$20,Assumptions!$B$20,IF(D22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22" s="48" t="str">
        <f t="shared" si="0"/>
        <v xml:space="preserve"> </v>
      </c>
      <c r="G22" s="48" t="str">
        <f t="shared" si="1"/>
        <v xml:space="preserve"> </v>
      </c>
    </row>
    <row r="23" spans="1:7" s="43" customFormat="1" ht="20.100000000000001" customHeight="1" x14ac:dyDescent="0.25">
      <c r="A23" s="58"/>
      <c r="B23" s="50"/>
      <c r="C23" s="65"/>
      <c r="D23" s="49"/>
      <c r="E23" s="48" t="str">
        <f>IF(B23=ISBLANK(TRUE)," ",B23*(IF(C23=Assumptions!$A$8,Assumptions!$B$8,IF(C23=Assumptions!$A$9,Assumptions!$B$9,IF(C23=Assumptions!$A$10,Assumptions!$B$10,0%))))*(IF(D23=Assumptions!$A$17,Assumptions!$B$17,IF(D23=Assumptions!$A$18,Assumptions!$B$18,IF(D23=Assumptions!$A$19,Assumptions!$B$19,IF(D23=Assumptions!$A$20,Assumptions!$B$20,IF(D23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23" s="48" t="str">
        <f t="shared" si="0"/>
        <v xml:space="preserve"> </v>
      </c>
      <c r="G23" s="48" t="str">
        <f t="shared" si="1"/>
        <v xml:space="preserve"> </v>
      </c>
    </row>
    <row r="24" spans="1:7" s="43" customFormat="1" ht="20.100000000000001" customHeight="1" x14ac:dyDescent="0.25">
      <c r="A24" s="58"/>
      <c r="B24" s="50"/>
      <c r="C24" s="65"/>
      <c r="D24" s="49"/>
      <c r="E24" s="48" t="str">
        <f>IF(B24=ISBLANK(TRUE)," ",B24*(IF(C24=Assumptions!$A$8,Assumptions!$B$8,IF(C24=Assumptions!$A$9,Assumptions!$B$9,IF(C24=Assumptions!$A$10,Assumptions!$B$10,0%))))*(IF(D24=Assumptions!$A$17,Assumptions!$B$17,IF(D24=Assumptions!$A$18,Assumptions!$B$18,IF(D24=Assumptions!$A$19,Assumptions!$B$19,IF(D24=Assumptions!$A$20,Assumptions!$B$20,IF(D24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24" s="48" t="str">
        <f t="shared" si="0"/>
        <v xml:space="preserve"> </v>
      </c>
      <c r="G24" s="48" t="str">
        <f t="shared" si="1"/>
        <v xml:space="preserve"> </v>
      </c>
    </row>
    <row r="25" spans="1:7" s="43" customFormat="1" ht="20.100000000000001" customHeight="1" x14ac:dyDescent="0.25">
      <c r="A25" s="58"/>
      <c r="B25" s="50"/>
      <c r="C25" s="65"/>
      <c r="D25" s="49"/>
      <c r="E25" s="48" t="str">
        <f>IF(B25=ISBLANK(TRUE)," ",B25*(IF(C25=Assumptions!$A$8,Assumptions!$B$8,IF(C25=Assumptions!$A$9,Assumptions!$B$9,IF(C25=Assumptions!$A$10,Assumptions!$B$10,0%))))*(IF(D25=Assumptions!$A$17,Assumptions!$B$17,IF(D25=Assumptions!$A$18,Assumptions!$B$18,IF(D25=Assumptions!$A$19,Assumptions!$B$19,IF(D25=Assumptions!$A$20,Assumptions!$B$20,IF(D25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25" s="48" t="str">
        <f t="shared" si="0"/>
        <v xml:space="preserve"> </v>
      </c>
      <c r="G25" s="48" t="str">
        <f t="shared" si="1"/>
        <v xml:space="preserve"> </v>
      </c>
    </row>
    <row r="26" spans="1:7" s="43" customFormat="1" ht="20.100000000000001" customHeight="1" x14ac:dyDescent="0.25">
      <c r="A26" s="58"/>
      <c r="B26" s="50"/>
      <c r="C26" s="65"/>
      <c r="D26" s="49"/>
      <c r="E26" s="48" t="str">
        <f>IF(B26=ISBLANK(TRUE)," ",B26*(IF(C26=Assumptions!$A$8,Assumptions!$B$8,IF(C26=Assumptions!$A$9,Assumptions!$B$9,IF(C26=Assumptions!$A$10,Assumptions!$B$10,0%))))*(IF(D26=Assumptions!$A$17,Assumptions!$B$17,IF(D26=Assumptions!$A$18,Assumptions!$B$18,IF(D26=Assumptions!$A$19,Assumptions!$B$19,IF(D26=Assumptions!$A$20,Assumptions!$B$20,IF(D26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26" s="48" t="str">
        <f t="shared" si="0"/>
        <v xml:space="preserve"> </v>
      </c>
      <c r="G26" s="48" t="str">
        <f t="shared" si="1"/>
        <v xml:space="preserve"> </v>
      </c>
    </row>
    <row r="27" spans="1:7" s="43" customFormat="1" ht="20.100000000000001" customHeight="1" x14ac:dyDescent="0.25">
      <c r="A27" s="58"/>
      <c r="B27" s="50"/>
      <c r="C27" s="65"/>
      <c r="D27" s="49"/>
      <c r="E27" s="48" t="str">
        <f>IF(B27=ISBLANK(TRUE)," ",B27*(IF(C27=Assumptions!$A$8,Assumptions!$B$8,IF(C27=Assumptions!$A$9,Assumptions!$B$9,IF(C27=Assumptions!$A$10,Assumptions!$B$10,0%))))*(IF(D27=Assumptions!$A$17,Assumptions!$B$17,IF(D27=Assumptions!$A$18,Assumptions!$B$18,IF(D27=Assumptions!$A$19,Assumptions!$B$19,IF(D27=Assumptions!$A$20,Assumptions!$B$20,IF(D27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27" s="48" t="str">
        <f t="shared" si="0"/>
        <v xml:space="preserve"> </v>
      </c>
      <c r="G27" s="48" t="str">
        <f t="shared" si="1"/>
        <v xml:space="preserve"> </v>
      </c>
    </row>
    <row r="28" spans="1:7" s="43" customFormat="1" ht="20.100000000000001" customHeight="1" x14ac:dyDescent="0.25">
      <c r="A28" s="58"/>
      <c r="B28" s="50"/>
      <c r="C28" s="65"/>
      <c r="D28" s="49"/>
      <c r="E28" s="48" t="str">
        <f>IF(B28=ISBLANK(TRUE)," ",B28*(IF(C28=Assumptions!$A$8,Assumptions!$B$8,IF(C28=Assumptions!$A$9,Assumptions!$B$9,IF(C28=Assumptions!$A$10,Assumptions!$B$10,0%))))*(IF(D28=Assumptions!$A$17,Assumptions!$B$17,IF(D28=Assumptions!$A$18,Assumptions!$B$18,IF(D28=Assumptions!$A$19,Assumptions!$B$19,IF(D28=Assumptions!$A$20,Assumptions!$B$20,IF(D28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28" s="48" t="str">
        <f t="shared" si="0"/>
        <v xml:space="preserve"> </v>
      </c>
      <c r="G28" s="48" t="str">
        <f t="shared" si="1"/>
        <v xml:space="preserve"> </v>
      </c>
    </row>
    <row r="29" spans="1:7" s="43" customFormat="1" ht="20.100000000000001" customHeight="1" x14ac:dyDescent="0.25">
      <c r="A29" s="58"/>
      <c r="B29" s="50"/>
      <c r="C29" s="65"/>
      <c r="D29" s="49"/>
      <c r="E29" s="48" t="str">
        <f>IF(B29=ISBLANK(TRUE)," ",B29*(IF(C29=Assumptions!$A$8,Assumptions!$B$8,IF(C29=Assumptions!$A$9,Assumptions!$B$9,IF(C29=Assumptions!$A$10,Assumptions!$B$10,0%))))*(IF(D29=Assumptions!$A$17,Assumptions!$B$17,IF(D29=Assumptions!$A$18,Assumptions!$B$18,IF(D29=Assumptions!$A$19,Assumptions!$B$19,IF(D29=Assumptions!$A$20,Assumptions!$B$20,IF(D29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29" s="48" t="str">
        <f t="shared" si="0"/>
        <v xml:space="preserve"> </v>
      </c>
      <c r="G29" s="48" t="str">
        <f t="shared" si="1"/>
        <v xml:space="preserve"> </v>
      </c>
    </row>
    <row r="30" spans="1:7" s="43" customFormat="1" ht="20.100000000000001" customHeight="1" x14ac:dyDescent="0.25">
      <c r="A30" s="58"/>
      <c r="B30" s="50"/>
      <c r="C30" s="65"/>
      <c r="D30" s="49"/>
      <c r="E30" s="48" t="str">
        <f>IF(B30=ISBLANK(TRUE)," ",B30*(IF(C30=Assumptions!$A$8,Assumptions!$B$8,IF(C30=Assumptions!$A$9,Assumptions!$B$9,IF(C30=Assumptions!$A$10,Assumptions!$B$10,0%))))*(IF(D30=Assumptions!$A$17,Assumptions!$B$17,IF(D30=Assumptions!$A$18,Assumptions!$B$18,IF(D30=Assumptions!$A$19,Assumptions!$B$19,IF(D30=Assumptions!$A$20,Assumptions!$B$20,IF(D30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30" s="48" t="str">
        <f t="shared" si="0"/>
        <v xml:space="preserve"> </v>
      </c>
      <c r="G30" s="48" t="str">
        <f t="shared" si="1"/>
        <v xml:space="preserve"> </v>
      </c>
    </row>
    <row r="31" spans="1:7" s="43" customFormat="1" ht="20.100000000000001" customHeight="1" x14ac:dyDescent="0.25">
      <c r="A31" s="58"/>
      <c r="B31" s="50"/>
      <c r="C31" s="65"/>
      <c r="D31" s="49"/>
      <c r="E31" s="48" t="str">
        <f>IF(B31=ISBLANK(TRUE)," ",B31*(IF(C31=Assumptions!$A$8,Assumptions!$B$8,IF(C31=Assumptions!$A$9,Assumptions!$B$9,IF(C31=Assumptions!$A$10,Assumptions!$B$10,0%))))*(IF(D31=Assumptions!$A$17,Assumptions!$B$17,IF(D31=Assumptions!$A$18,Assumptions!$B$18,IF(D31=Assumptions!$A$19,Assumptions!$B$19,IF(D31=Assumptions!$A$20,Assumptions!$B$20,IF(D31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31" s="48" t="str">
        <f t="shared" si="0"/>
        <v xml:space="preserve"> </v>
      </c>
      <c r="G31" s="48" t="str">
        <f t="shared" si="1"/>
        <v xml:space="preserve"> </v>
      </c>
    </row>
    <row r="32" spans="1:7" s="43" customFormat="1" ht="20.100000000000001" customHeight="1" x14ac:dyDescent="0.25">
      <c r="A32" s="58"/>
      <c r="B32" s="50"/>
      <c r="C32" s="65"/>
      <c r="D32" s="49"/>
      <c r="E32" s="48" t="str">
        <f>IF(B32=ISBLANK(TRUE)," ",B32*(IF(C32=Assumptions!$A$8,Assumptions!$B$8,IF(C32=Assumptions!$A$9,Assumptions!$B$9,IF(C32=Assumptions!$A$10,Assumptions!$B$10,0%))))*(IF(D32=Assumptions!$A$17,Assumptions!$B$17,IF(D32=Assumptions!$A$18,Assumptions!$B$18,IF(D32=Assumptions!$A$19,Assumptions!$B$19,IF(D32=Assumptions!$A$20,Assumptions!$B$20,IF(D32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32" s="48" t="str">
        <f t="shared" si="0"/>
        <v xml:space="preserve"> </v>
      </c>
      <c r="G32" s="48" t="str">
        <f t="shared" si="1"/>
        <v xml:space="preserve"> </v>
      </c>
    </row>
    <row r="33" spans="1:7" s="43" customFormat="1" ht="20.100000000000001" customHeight="1" x14ac:dyDescent="0.25">
      <c r="A33" s="58"/>
      <c r="B33" s="50"/>
      <c r="C33" s="65"/>
      <c r="D33" s="49"/>
      <c r="E33" s="48" t="str">
        <f>IF(B33=ISBLANK(TRUE)," ",B33*(IF(C33=Assumptions!$A$8,Assumptions!$B$8,IF(C33=Assumptions!$A$9,Assumptions!$B$9,IF(C33=Assumptions!$A$10,Assumptions!$B$10,0%))))*(IF(D33=Assumptions!$A$17,Assumptions!$B$17,IF(D33=Assumptions!$A$18,Assumptions!$B$18,IF(D33=Assumptions!$A$19,Assumptions!$B$19,IF(D33=Assumptions!$A$20,Assumptions!$B$20,IF(D33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33" s="48" t="str">
        <f t="shared" si="0"/>
        <v xml:space="preserve"> </v>
      </c>
      <c r="G33" s="48" t="str">
        <f t="shared" si="1"/>
        <v xml:space="preserve"> </v>
      </c>
    </row>
    <row r="34" spans="1:7" s="43" customFormat="1" ht="20.100000000000001" customHeight="1" x14ac:dyDescent="0.25">
      <c r="A34" s="58"/>
      <c r="B34" s="50"/>
      <c r="C34" s="65"/>
      <c r="D34" s="49"/>
      <c r="E34" s="48" t="str">
        <f>IF(B34=ISBLANK(TRUE)," ",B34*(IF(C34=Assumptions!$A$8,Assumptions!$B$8,IF(C34=Assumptions!$A$9,Assumptions!$B$9,IF(C34=Assumptions!$A$10,Assumptions!$B$10,0%))))*(IF(D34=Assumptions!$A$17,Assumptions!$B$17,IF(D34=Assumptions!$A$18,Assumptions!$B$18,IF(D34=Assumptions!$A$19,Assumptions!$B$19,IF(D34=Assumptions!$A$20,Assumptions!$B$20,IF(D34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34" s="48" t="str">
        <f t="shared" si="0"/>
        <v xml:space="preserve"> </v>
      </c>
      <c r="G34" s="48" t="str">
        <f t="shared" si="1"/>
        <v xml:space="preserve"> </v>
      </c>
    </row>
    <row r="35" spans="1:7" s="43" customFormat="1" ht="20.100000000000001" customHeight="1" x14ac:dyDescent="0.25">
      <c r="A35" s="58"/>
      <c r="B35" s="50"/>
      <c r="C35" s="65"/>
      <c r="D35" s="49"/>
      <c r="E35" s="48" t="str">
        <f>IF(B35=ISBLANK(TRUE)," ",B35*(IF(C35=Assumptions!$A$8,Assumptions!$B$8,IF(C35=Assumptions!$A$9,Assumptions!$B$9,IF(C35=Assumptions!$A$10,Assumptions!$B$10,0%))))*(IF(D35=Assumptions!$A$17,Assumptions!$B$17,IF(D35=Assumptions!$A$18,Assumptions!$B$18,IF(D35=Assumptions!$A$19,Assumptions!$B$19,IF(D35=Assumptions!$A$20,Assumptions!$B$20,IF(D35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35" s="48" t="str">
        <f t="shared" si="0"/>
        <v xml:space="preserve"> </v>
      </c>
      <c r="G35" s="48" t="str">
        <f t="shared" si="1"/>
        <v xml:space="preserve"> </v>
      </c>
    </row>
    <row r="36" spans="1:7" s="43" customFormat="1" ht="20.100000000000001" customHeight="1" x14ac:dyDescent="0.25">
      <c r="A36" s="58"/>
      <c r="B36" s="50"/>
      <c r="C36" s="65"/>
      <c r="D36" s="49"/>
      <c r="E36" s="48" t="str">
        <f>IF(B36=ISBLANK(TRUE)," ",B36*(IF(C36=Assumptions!$A$8,Assumptions!$B$8,IF(C36=Assumptions!$A$9,Assumptions!$B$9,IF(C36=Assumptions!$A$10,Assumptions!$B$10,0%))))*(IF(D36=Assumptions!$A$17,Assumptions!$B$17,IF(D36=Assumptions!$A$18,Assumptions!$B$18,IF(D36=Assumptions!$A$19,Assumptions!$B$19,IF(D36=Assumptions!$A$20,Assumptions!$B$20,IF(D36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36" s="48" t="str">
        <f t="shared" si="0"/>
        <v xml:space="preserve"> </v>
      </c>
      <c r="G36" s="48" t="str">
        <f t="shared" si="1"/>
        <v xml:space="preserve"> </v>
      </c>
    </row>
    <row r="37" spans="1:7" s="43" customFormat="1" ht="20.100000000000001" customHeight="1" x14ac:dyDescent="0.25">
      <c r="A37" s="58"/>
      <c r="B37" s="50"/>
      <c r="C37" s="65"/>
      <c r="D37" s="49"/>
      <c r="E37" s="48" t="str">
        <f>IF(B37=ISBLANK(TRUE)," ",B37*(IF(C37=Assumptions!$A$8,Assumptions!$B$8,IF(C37=Assumptions!$A$9,Assumptions!$B$9,IF(C37=Assumptions!$A$10,Assumptions!$B$10,0%))))*(IF(D37=Assumptions!$A$17,Assumptions!$B$17,IF(D37=Assumptions!$A$18,Assumptions!$B$18,IF(D37=Assumptions!$A$19,Assumptions!$B$19,IF(D37=Assumptions!$A$20,Assumptions!$B$20,IF(D37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37" s="48" t="str">
        <f t="shared" si="0"/>
        <v xml:space="preserve"> </v>
      </c>
      <c r="G37" s="48" t="str">
        <f t="shared" si="1"/>
        <v xml:space="preserve"> </v>
      </c>
    </row>
    <row r="38" spans="1:7" s="43" customFormat="1" ht="20.100000000000001" customHeight="1" x14ac:dyDescent="0.25">
      <c r="A38" s="58"/>
      <c r="B38" s="50"/>
      <c r="C38" s="65"/>
      <c r="D38" s="49"/>
      <c r="E38" s="48" t="str">
        <f>IF(B38=ISBLANK(TRUE)," ",B38*(IF(C38=Assumptions!$A$8,Assumptions!$B$8,IF(C38=Assumptions!$A$9,Assumptions!$B$9,IF(C38=Assumptions!$A$10,Assumptions!$B$10,0%))))*(IF(D38=Assumptions!$A$17,Assumptions!$B$17,IF(D38=Assumptions!$A$18,Assumptions!$B$18,IF(D38=Assumptions!$A$19,Assumptions!$B$19,IF(D38=Assumptions!$A$20,Assumptions!$B$20,IF(D38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38" s="48" t="str">
        <f t="shared" si="0"/>
        <v xml:space="preserve"> </v>
      </c>
      <c r="G38" s="48" t="str">
        <f t="shared" si="1"/>
        <v xml:space="preserve"> </v>
      </c>
    </row>
    <row r="39" spans="1:7" s="43" customFormat="1" ht="20.100000000000001" customHeight="1" x14ac:dyDescent="0.25">
      <c r="A39" s="58"/>
      <c r="B39" s="50"/>
      <c r="C39" s="65"/>
      <c r="D39" s="49"/>
      <c r="E39" s="48" t="str">
        <f>IF(B39=ISBLANK(TRUE)," ",B39*(IF(C39=Assumptions!$A$8,Assumptions!$B$8,IF(C39=Assumptions!$A$9,Assumptions!$B$9,IF(C39=Assumptions!$A$10,Assumptions!$B$10,0%))))*(IF(D39=Assumptions!$A$17,Assumptions!$B$17,IF(D39=Assumptions!$A$18,Assumptions!$B$18,IF(D39=Assumptions!$A$19,Assumptions!$B$19,IF(D39=Assumptions!$A$20,Assumptions!$B$20,IF(D39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39" s="48" t="str">
        <f t="shared" si="0"/>
        <v xml:space="preserve"> </v>
      </c>
      <c r="G39" s="48" t="str">
        <f t="shared" si="1"/>
        <v xml:space="preserve"> </v>
      </c>
    </row>
    <row r="40" spans="1:7" s="43" customFormat="1" ht="20.100000000000001" customHeight="1" x14ac:dyDescent="0.25">
      <c r="A40" s="58"/>
      <c r="B40" s="50"/>
      <c r="C40" s="65"/>
      <c r="D40" s="49"/>
      <c r="E40" s="48" t="str">
        <f>IF(B40=ISBLANK(TRUE)," ",B40*(IF(C40=Assumptions!$A$8,Assumptions!$B$8,IF(C40=Assumptions!$A$9,Assumptions!$B$9,IF(C40=Assumptions!$A$10,Assumptions!$B$10,0%))))*(IF(D40=Assumptions!$A$17,Assumptions!$B$17,IF(D40=Assumptions!$A$18,Assumptions!$B$18,IF(D40=Assumptions!$A$19,Assumptions!$B$19,IF(D40=Assumptions!$A$20,Assumptions!$B$20,IF(D40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40" s="48" t="str">
        <f t="shared" si="0"/>
        <v xml:space="preserve"> </v>
      </c>
      <c r="G40" s="48" t="str">
        <f t="shared" si="1"/>
        <v xml:space="preserve"> </v>
      </c>
    </row>
    <row r="41" spans="1:7" s="43" customFormat="1" ht="20.100000000000001" customHeight="1" x14ac:dyDescent="0.25">
      <c r="A41" s="58"/>
      <c r="B41" s="50"/>
      <c r="C41" s="65"/>
      <c r="D41" s="49"/>
      <c r="E41" s="48" t="str">
        <f>IF(B41=ISBLANK(TRUE)," ",B41*(IF(C41=Assumptions!$A$8,Assumptions!$B$8,IF(C41=Assumptions!$A$9,Assumptions!$B$9,IF(C41=Assumptions!$A$10,Assumptions!$B$10,0%))))*(IF(D41=Assumptions!$A$17,Assumptions!$B$17,IF(D41=Assumptions!$A$18,Assumptions!$B$18,IF(D41=Assumptions!$A$19,Assumptions!$B$19,IF(D41=Assumptions!$A$20,Assumptions!$B$20,IF(D41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41" s="48" t="str">
        <f t="shared" si="0"/>
        <v xml:space="preserve"> </v>
      </c>
      <c r="G41" s="48" t="str">
        <f t="shared" si="1"/>
        <v xml:space="preserve"> </v>
      </c>
    </row>
    <row r="42" spans="1:7" s="43" customFormat="1" ht="20.100000000000001" customHeight="1" x14ac:dyDescent="0.25">
      <c r="A42" s="58"/>
      <c r="B42" s="50"/>
      <c r="C42" s="65"/>
      <c r="D42" s="49"/>
      <c r="E42" s="48" t="str">
        <f>IF(B42=ISBLANK(TRUE)," ",B42*(IF(C42=Assumptions!$A$8,Assumptions!$B$8,IF(C42=Assumptions!$A$9,Assumptions!$B$9,IF(C42=Assumptions!$A$10,Assumptions!$B$10,0%))))*(IF(D42=Assumptions!$A$17,Assumptions!$B$17,IF(D42=Assumptions!$A$18,Assumptions!$B$18,IF(D42=Assumptions!$A$19,Assumptions!$B$19,IF(D42=Assumptions!$A$20,Assumptions!$B$20,IF(D42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42" s="48" t="str">
        <f t="shared" si="0"/>
        <v xml:space="preserve"> </v>
      </c>
      <c r="G42" s="48" t="str">
        <f t="shared" si="1"/>
        <v xml:space="preserve"> </v>
      </c>
    </row>
    <row r="43" spans="1:7" s="43" customFormat="1" ht="20.100000000000001" customHeight="1" x14ac:dyDescent="0.25">
      <c r="A43" s="58"/>
      <c r="B43" s="50"/>
      <c r="C43" s="65"/>
      <c r="D43" s="49"/>
      <c r="E43" s="48" t="str">
        <f>IF(B43=ISBLANK(TRUE)," ",B43*(IF(C43=Assumptions!$A$8,Assumptions!$B$8,IF(C43=Assumptions!$A$9,Assumptions!$B$9,IF(C43=Assumptions!$A$10,Assumptions!$B$10,0%))))*(IF(D43=Assumptions!$A$17,Assumptions!$B$17,IF(D43=Assumptions!$A$18,Assumptions!$B$18,IF(D43=Assumptions!$A$19,Assumptions!$B$19,IF(D43=Assumptions!$A$20,Assumptions!$B$20,IF(D43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43" s="48" t="str">
        <f t="shared" si="0"/>
        <v xml:space="preserve"> </v>
      </c>
      <c r="G43" s="48" t="str">
        <f t="shared" si="1"/>
        <v xml:space="preserve"> </v>
      </c>
    </row>
    <row r="44" spans="1:7" s="43" customFormat="1" ht="20.100000000000001" customHeight="1" x14ac:dyDescent="0.25">
      <c r="A44" s="58"/>
      <c r="B44" s="50"/>
      <c r="C44" s="65"/>
      <c r="D44" s="49"/>
      <c r="E44" s="48" t="str">
        <f>IF(B44=ISBLANK(TRUE)," ",B44*(IF(C44=Assumptions!$A$8,Assumptions!$B$8,IF(C44=Assumptions!$A$9,Assumptions!$B$9,IF(C44=Assumptions!$A$10,Assumptions!$B$10,0%))))*(IF(D44=Assumptions!$A$17,Assumptions!$B$17,IF(D44=Assumptions!$A$18,Assumptions!$B$18,IF(D44=Assumptions!$A$19,Assumptions!$B$19,IF(D44=Assumptions!$A$20,Assumptions!$B$20,IF(D44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44" s="48" t="str">
        <f t="shared" si="0"/>
        <v xml:space="preserve"> </v>
      </c>
      <c r="G44" s="48" t="str">
        <f t="shared" si="1"/>
        <v xml:space="preserve"> </v>
      </c>
    </row>
    <row r="45" spans="1:7" s="43" customFormat="1" ht="20.100000000000001" customHeight="1" thickBot="1" x14ac:dyDescent="0.3">
      <c r="A45" s="59"/>
      <c r="B45" s="52"/>
      <c r="C45" s="66"/>
      <c r="D45" s="51"/>
      <c r="E45" s="48" t="str">
        <f>IF(B45=ISBLANK(TRUE)," ",B45*(IF(C45=Assumptions!$A$8,Assumptions!$B$8,IF(C45=Assumptions!$A$9,Assumptions!$B$9,IF(C45=Assumptions!$A$10,Assumptions!$B$10,0%))))*(IF(D45=Assumptions!$A$17,Assumptions!$B$17,IF(D45=Assumptions!$A$18,Assumptions!$B$18,IF(D45=Assumptions!$A$19,Assumptions!$B$19,IF(D45=Assumptions!$A$20,Assumptions!$B$20,IF(D45=Assumptions!$A$21,Assumptions!$B$21,0))))))*(IF($B$5=Assumptions!$A$29,Assumptions!$B$29,IF($B$5=Assumptions!$A$30,Assumptions!$B$30,IF($B$5=Assumptions!$A$31,Assumptions!$B$31,IF($B$5=Assumptions!$A$32,Assumptions!$B$32,IF($B$5=Assumptions!$A$33,Assumptions!$B$33,0)))))))</f>
        <v xml:space="preserve"> </v>
      </c>
      <c r="F45" s="48" t="str">
        <f t="shared" si="0"/>
        <v xml:space="preserve"> </v>
      </c>
      <c r="G45" s="48" t="str">
        <f t="shared" si="1"/>
        <v xml:space="preserve"> </v>
      </c>
    </row>
    <row r="46" spans="1:7" s="43" customFormat="1" ht="20.100000000000001" customHeight="1" x14ac:dyDescent="0.25">
      <c r="A46" s="60" t="s">
        <v>34</v>
      </c>
      <c r="B46" s="53"/>
      <c r="C46" s="67"/>
      <c r="D46" s="53"/>
      <c r="E46" s="69">
        <f>SUM(E9:E45)</f>
        <v>23587.5</v>
      </c>
      <c r="F46" s="54">
        <f>SUM(F9:F45)</f>
        <v>11793.75</v>
      </c>
      <c r="G46" s="54">
        <f>SUM(G9:G45)</f>
        <v>188587.5</v>
      </c>
    </row>
    <row r="47" spans="1:7" s="43" customFormat="1" x14ac:dyDescent="0.25">
      <c r="A47" s="56"/>
      <c r="C47" s="68"/>
    </row>
    <row r="48" spans="1:7" s="43" customFormat="1" x14ac:dyDescent="0.25">
      <c r="A48" s="56"/>
    </row>
    <row r="49" s="55" customFormat="1" x14ac:dyDescent="0.25"/>
    <row r="50" s="55" customFormat="1" x14ac:dyDescent="0.25"/>
    <row r="51" s="55" customFormat="1" x14ac:dyDescent="0.25"/>
    <row r="52" s="55" customFormat="1" x14ac:dyDescent="0.25"/>
  </sheetData>
  <sheetProtection algorithmName="SHA-512" hashValue="dcMfxIn/mzTiVaqv6N+VVOpOmn5asZsIktTb/UOR0E0w4FytlUkCp8FgFwcJ2ARHiXTraTwFL2O0UxG7y/LgJQ==" saltValue="qRQLItOaPHNokN35jlT1qA==" spinCount="100000" sheet="1" objects="1" scenarios="1"/>
  <mergeCells count="3">
    <mergeCell ref="A1:G1"/>
    <mergeCell ref="A2:G2"/>
    <mergeCell ref="A3:G3"/>
  </mergeCells>
  <conditionalFormatting sqref="A4:XFD1048576">
    <cfRule type="containsText" dxfId="10" priority="3" operator="containsText" text="Invalid">
      <formula>NOT(ISERROR(SEARCH("Invalid",A4)))</formula>
    </cfRule>
  </conditionalFormatting>
  <dataValidations count="1">
    <dataValidation type="list" allowBlank="1" showInputMessage="1" showErrorMessage="1" sqref="B6" xr:uid="{00000000-0002-0000-0200-000000000000}">
      <formula1>"Annual, Semi-Annual, Quarterly"</formula1>
    </dataValidation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F1EA944-CA68-8A47-BE22-824B8A3AA11B}">
            <xm:f>Assumptions!$B$28="Growth %"</xm:f>
            <x14:dxf>
              <numFmt numFmtId="14" formatCode="0.00%"/>
            </x14:dxf>
          </x14:cfRule>
          <x14:cfRule type="expression" priority="2" id="{4FC6BA88-A803-2640-BAF0-D6735BA1D60B}">
            <xm:f>Assumptions!$B$28="AUM"</xm:f>
            <x14:dxf>
              <numFmt numFmtId="32" formatCode="_(&quot;$&quot;* #,##0_);_(&quot;$&quot;* \(#,##0\);_(&quot;$&quot;* &quot;-&quot;_);_(@_)"/>
            </x14:dxf>
          </x14:cfRule>
          <xm:sqref>B5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IF(Assumptions!$B$28="AUM", Assumptions!$C$29:$C$33,IF(Assumptions!$B$28="Growth %",Assumptions!$D$29:$D$33,"Error"+Assumptions!$B$10))</xm:f>
          </x14:formula1>
          <xm:sqref>B5</xm:sqref>
        </x14:dataValidation>
        <x14:dataValidation type="list" allowBlank="1" showInputMessage="1" showErrorMessage="1" xr:uid="{00000000-0002-0000-0200-000002000000}">
          <x14:formula1>
            <xm:f>Assumptions!$A$17:$A$21</xm:f>
          </x14:formula1>
          <xm:sqref>D9:D45</xm:sqref>
        </x14:dataValidation>
        <x14:dataValidation type="list" allowBlank="1" showInputMessage="1" showErrorMessage="1" xr:uid="{00000000-0002-0000-0200-000003000000}">
          <x14:formula1>
            <xm:f>Assumptions!$A$8:$A$10</xm:f>
          </x14:formula1>
          <xm:sqref>C9 C10 C11 C12:C45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"/>
  <sheetViews>
    <sheetView topLeftCell="A2" zoomScaleNormal="100" workbookViewId="0">
      <selection activeCell="B5" sqref="B5"/>
    </sheetView>
  </sheetViews>
  <sheetFormatPr defaultColWidth="9.125" defaultRowHeight="15" x14ac:dyDescent="0.2"/>
  <cols>
    <col min="1" max="1" width="32.625" style="3" customWidth="1"/>
    <col min="2" max="2" width="15.875" style="3" bestFit="1" customWidth="1"/>
    <col min="3" max="3" width="6.625" style="3" customWidth="1"/>
    <col min="4" max="4" width="13.625" style="3" customWidth="1"/>
    <col min="5" max="5" width="22.5" style="3" bestFit="1" customWidth="1"/>
    <col min="6" max="6" width="19.5" style="3" bestFit="1" customWidth="1"/>
    <col min="7" max="7" width="20" style="3" bestFit="1" customWidth="1"/>
    <col min="8" max="8" width="19" style="3" bestFit="1" customWidth="1"/>
    <col min="9" max="9" width="18.375" style="3" bestFit="1" customWidth="1"/>
    <col min="10" max="10" width="19.5" style="3" bestFit="1" customWidth="1"/>
    <col min="11" max="11" width="18" style="3" bestFit="1" customWidth="1"/>
    <col min="12" max="12" width="15.375" style="3" bestFit="1" customWidth="1"/>
    <col min="13" max="16384" width="9.125" style="3"/>
  </cols>
  <sheetData>
    <row r="1" spans="1:12" s="8" customFormat="1" ht="59.1" customHeight="1" x14ac:dyDescent="0.25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s="8" customFormat="1" ht="3.95" customHeight="1" x14ac:dyDescent="0.2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2" s="8" customFormat="1" ht="27.95" customHeight="1" x14ac:dyDescent="0.25">
      <c r="A3" s="122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2" s="71" customFormat="1" ht="20.100000000000001" customHeight="1" x14ac:dyDescent="0.25">
      <c r="A4" s="82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s="71" customFormat="1" ht="20.100000000000001" customHeight="1" x14ac:dyDescent="0.25">
      <c r="A5" s="85" t="s">
        <v>35</v>
      </c>
      <c r="B5" s="112">
        <v>1000000</v>
      </c>
      <c r="C5" s="70" t="s">
        <v>36</v>
      </c>
      <c r="D5" s="70"/>
      <c r="E5" s="70"/>
      <c r="F5" s="70"/>
      <c r="G5" s="70"/>
      <c r="H5" s="70"/>
      <c r="I5" s="70"/>
      <c r="J5" s="70"/>
      <c r="K5" s="70"/>
    </row>
    <row r="6" spans="1:12" s="71" customFormat="1" ht="20.100000000000001" customHeight="1" x14ac:dyDescent="0.25">
      <c r="A6" s="63" t="s">
        <v>22</v>
      </c>
      <c r="B6" s="113" t="str">
        <f>'Bonus Calculator'!B6</f>
        <v>Semi-Annual</v>
      </c>
      <c r="C6" s="70"/>
      <c r="D6" s="70"/>
      <c r="E6" s="70"/>
      <c r="F6" s="70"/>
      <c r="G6" s="70"/>
      <c r="H6" s="70"/>
      <c r="I6" s="70"/>
      <c r="J6" s="70"/>
      <c r="K6" s="70"/>
    </row>
    <row r="7" spans="1:12" s="71" customFormat="1" ht="20.100000000000001" customHeight="1" x14ac:dyDescent="0.25">
      <c r="A7" s="82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2" s="71" customFormat="1" ht="20.100000000000001" customHeight="1" x14ac:dyDescent="0.25">
      <c r="A8" s="72" t="s">
        <v>24</v>
      </c>
      <c r="B8" s="72" t="s">
        <v>25</v>
      </c>
      <c r="C8" s="72" t="s">
        <v>26</v>
      </c>
      <c r="D8" s="73" t="s">
        <v>37</v>
      </c>
      <c r="E8" s="73" t="s">
        <v>27</v>
      </c>
      <c r="F8" s="74" t="s">
        <v>38</v>
      </c>
      <c r="G8" s="74" t="s">
        <v>39</v>
      </c>
      <c r="H8" s="74" t="s">
        <v>19</v>
      </c>
      <c r="I8" s="75" t="s">
        <v>28</v>
      </c>
      <c r="J8" s="75" t="s">
        <v>29</v>
      </c>
      <c r="K8" s="72" t="s">
        <v>30</v>
      </c>
      <c r="L8" s="76"/>
    </row>
    <row r="9" spans="1:12" s="71" customFormat="1" ht="20.100000000000001" customHeight="1" x14ac:dyDescent="0.25">
      <c r="A9" s="114" t="str">
        <f>IF('Bonus Calculator'!A9 = ISBLANK(TRUE), " ", 'Bonus Calculator'!A9)</f>
        <v>Test 1</v>
      </c>
      <c r="B9" s="115">
        <f>IF('Bonus Calculator'!B9=ISBLANK(TRUE)," ",'Bonus Calculator'!B9)</f>
        <v>40000</v>
      </c>
      <c r="C9" s="116">
        <f>IF('Bonus Calculator'!C9 = ISBLANK(TRUE), " ", 'Bonus Calculator'!C9)</f>
        <v>1</v>
      </c>
      <c r="D9" s="117">
        <f>IF(C9=Assumptions!$A$8,Assumptions!$B$8,IF(C9=Assumptions!$A$9,Assumptions!$B$9,IF(C9=Assumptions!$A$10,Assumptions!$B$10,"")))</f>
        <v>0.1</v>
      </c>
      <c r="E9" s="118" t="str">
        <f>IF('Bonus Calculator'!D9=ISBLANK(TRUE)," ",'Bonus Calculator'!D9)</f>
        <v>Contributor ("C")</v>
      </c>
      <c r="F9" s="117">
        <f>IF(E9=Assumptions!$A$17,Assumptions!$B$17,IF(E9=Assumptions!$A$18,Assumptions!$B$18,IF(E9=Assumptions!$A$19,Assumptions!$B$19,IF(E9=Assumptions!$A$20,Assumptions!$B$20,IF(E9=Assumptions!$A$21,Assumptions!$B$21,"")))))</f>
        <v>0.75</v>
      </c>
      <c r="G9" s="115">
        <f>IF('Bonus Calculator'!B9=ISBLANK(TRUE)," ",B9*D9*F9)</f>
        <v>3000</v>
      </c>
      <c r="H9" s="117">
        <f>IF('Bonus Calculator'!B9=ISBLANK(TRUE)," ",IF($B$5=Assumptions!$A$29,Assumptions!$B$29,IF($B$5=Assumptions!$A$30,Assumptions!$B$30,IF($B$5=Assumptions!$A$31,Assumptions!$B$31,IF($B$5=Assumptions!$A$32,Assumptions!$B$32,IF($B$5=Assumptions!$A$33,Assumptions!$B$33,""))))))</f>
        <v>0.7</v>
      </c>
      <c r="I9" s="48">
        <f>IF('Bonus Calculator'!E9 = ISBLANK(TRUE), " ", 'Bonus Calculator'!E9)</f>
        <v>2550</v>
      </c>
      <c r="J9" s="48">
        <f>IF('Bonus Calculator'!F9 = ISBLANK(TRUE), " ", 'Bonus Calculator'!F9)</f>
        <v>1275</v>
      </c>
      <c r="K9" s="48">
        <f>IF('Bonus Calculator'!G9 = ISBLANK(TRUE), " ", 'Bonus Calculator'!G9)</f>
        <v>42550</v>
      </c>
      <c r="L9" s="77"/>
    </row>
    <row r="10" spans="1:12" s="71" customFormat="1" ht="20.100000000000001" customHeight="1" x14ac:dyDescent="0.25">
      <c r="A10" s="114" t="str">
        <f>IF('Bonus Calculator'!A10 = ISBLANK(TRUE), " ", 'Bonus Calculator'!A10)</f>
        <v>Test 2</v>
      </c>
      <c r="B10" s="115">
        <f>IF('Bonus Calculator'!B10=ISBLANK(TRUE)," ",'Bonus Calculator'!B10)</f>
        <v>50000</v>
      </c>
      <c r="C10" s="116">
        <f>IF('Bonus Calculator'!C10 = ISBLANK(TRUE), " ", 'Bonus Calculator'!C10)</f>
        <v>2</v>
      </c>
      <c r="D10" s="117">
        <f>IF(C10=Assumptions!$A$8,Assumptions!$B$8,IF(C10=Assumptions!$A$9,Assumptions!$B$9,IF(C10=Assumptions!$A$10,Assumptions!$B$10,"")))</f>
        <v>0.15</v>
      </c>
      <c r="E10" s="118" t="str">
        <f>IF('Bonus Calculator'!D10=ISBLANK(TRUE)," ",'Bonus Calculator'!D10)</f>
        <v>Achiever ("A")</v>
      </c>
      <c r="F10" s="117">
        <f>IF(E10=Assumptions!$A$17,Assumptions!$B$17,IF(E10=Assumptions!$A$18,Assumptions!$B$18,IF(E10=Assumptions!$A$19,Assumptions!$B$19,IF(E10=Assumptions!$A$20,Assumptions!$B$20,IF(E10=Assumptions!$A$21,Assumptions!$B$21,"")))))</f>
        <v>1</v>
      </c>
      <c r="G10" s="115">
        <f>IF('Bonus Calculator'!B10=ISBLANK(TRUE)," ",B10*D10*F10)</f>
        <v>7500</v>
      </c>
      <c r="H10" s="117">
        <f>IF('Bonus Calculator'!B10=ISBLANK(TRUE)," ",IF($B$5=Assumptions!$A$29,Assumptions!$B$29,IF($B$5=Assumptions!$A$30,Assumptions!$B$30,IF($B$5=Assumptions!$A$31,Assumptions!$B$31,IF($B$5=Assumptions!$A$32,Assumptions!$B$32,IF($B$5=Assumptions!$A$33,Assumptions!$B$33,""))))))</f>
        <v>0.7</v>
      </c>
      <c r="I10" s="48">
        <f>IF('Bonus Calculator'!E10 = ISBLANK(TRUE), " ", 'Bonus Calculator'!E10)</f>
        <v>6375</v>
      </c>
      <c r="J10" s="48">
        <f>IF('Bonus Calculator'!F10 = ISBLANK(TRUE), " ", 'Bonus Calculator'!F10)</f>
        <v>3187.5</v>
      </c>
      <c r="K10" s="48">
        <f>IF('Bonus Calculator'!G10 = ISBLANK(TRUE), " ", 'Bonus Calculator'!G10)</f>
        <v>56375</v>
      </c>
      <c r="L10" s="78"/>
    </row>
    <row r="11" spans="1:12" s="71" customFormat="1" ht="20.100000000000001" customHeight="1" x14ac:dyDescent="0.25">
      <c r="A11" s="114" t="str">
        <f>IF('Bonus Calculator'!A11 = ISBLANK(TRUE), " ", 'Bonus Calculator'!A11)</f>
        <v>Test 3</v>
      </c>
      <c r="B11" s="115">
        <f>IF('Bonus Calculator'!B11=ISBLANK(TRUE)," ",'Bonus Calculator'!B11)</f>
        <v>75000</v>
      </c>
      <c r="C11" s="116">
        <f>IF('Bonus Calculator'!C11 = ISBLANK(TRUE), " ", 'Bonus Calculator'!C11)</f>
        <v>3</v>
      </c>
      <c r="D11" s="117">
        <f>IF(C11=Assumptions!$A$8,Assumptions!$B$8,IF(C11=Assumptions!$A$9,Assumptions!$B$9,IF(C11=Assumptions!$A$10,Assumptions!$B$10,"")))</f>
        <v>0.2</v>
      </c>
      <c r="E11" s="118" t="str">
        <f>IF('Bonus Calculator'!D11=ISBLANK(TRUE)," ",'Bonus Calculator'!D11)</f>
        <v>Top Achiever ("TA")</v>
      </c>
      <c r="F11" s="117">
        <f>IF(E11=Assumptions!$A$17,Assumptions!$B$17,IF(E11=Assumptions!$A$18,Assumptions!$B$18,IF(E11=Assumptions!$A$19,Assumptions!$B$19,IF(E11=Assumptions!$A$20,Assumptions!$B$20,IF(E11=Assumptions!$A$21,Assumptions!$B$21,"")))))</f>
        <v>1.1499999999999999</v>
      </c>
      <c r="G11" s="115">
        <f>IF('Bonus Calculator'!B11=ISBLANK(TRUE)," ",B11*D11*F11)</f>
        <v>17250</v>
      </c>
      <c r="H11" s="117">
        <f>IF('Bonus Calculator'!B11=ISBLANK(TRUE)," ",IF($B$5=Assumptions!$A$29,Assumptions!$B$29,IF($B$5=Assumptions!$A$30,Assumptions!$B$30,IF($B$5=Assumptions!$A$31,Assumptions!$B$31,IF($B$5=Assumptions!$A$32,Assumptions!$B$32,IF($B$5=Assumptions!$A$33,Assumptions!$B$33,""))))))</f>
        <v>0.7</v>
      </c>
      <c r="I11" s="48">
        <f>IF('Bonus Calculator'!E11 = ISBLANK(TRUE), " ", 'Bonus Calculator'!E11)</f>
        <v>14662.5</v>
      </c>
      <c r="J11" s="48">
        <f>IF('Bonus Calculator'!F11 = ISBLANK(TRUE), " ", 'Bonus Calculator'!F11)</f>
        <v>7331.25</v>
      </c>
      <c r="K11" s="48">
        <f>IF('Bonus Calculator'!G11 = ISBLANK(TRUE), " ", 'Bonus Calculator'!G11)</f>
        <v>89662.5</v>
      </c>
    </row>
    <row r="12" spans="1:12" s="71" customFormat="1" ht="20.100000000000001" customHeight="1" x14ac:dyDescent="0.25">
      <c r="A12" s="114" t="str">
        <f>IF('Bonus Calculator'!A12 = ISBLANK(TRUE), " ", 'Bonus Calculator'!A12)</f>
        <v xml:space="preserve"> </v>
      </c>
      <c r="B12" s="115" t="str">
        <f>IF('Bonus Calculator'!B12=ISBLANK(TRUE)," ",'Bonus Calculator'!B12)</f>
        <v xml:space="preserve"> </v>
      </c>
      <c r="C12" s="116" t="str">
        <f>IF('Bonus Calculator'!C12 = ISBLANK(TRUE), " ", 'Bonus Calculator'!C12)</f>
        <v xml:space="preserve"> </v>
      </c>
      <c r="D12" s="117" t="str">
        <f>IF(C12=Assumptions!$A$8,Assumptions!$B$8,IF(C12=Assumptions!$A$9,Assumptions!$B$9,IF(C12=Assumptions!$A$10,Assumptions!$B$10,"")))</f>
        <v/>
      </c>
      <c r="E12" s="118" t="str">
        <f>IF('Bonus Calculator'!D12=ISBLANK(TRUE)," ",'Bonus Calculator'!D12)</f>
        <v xml:space="preserve"> </v>
      </c>
      <c r="F12" s="117" t="str">
        <f>IF(E12=Assumptions!$A$17,Assumptions!$B$17,IF(E12=Assumptions!$A$18,Assumptions!$B$18,IF(E12=Assumptions!$A$19,Assumptions!$B$19,IF(E12=Assumptions!$A$20,Assumptions!$B$20,IF(E12=Assumptions!$A$21,Assumptions!$B$21,"")))))</f>
        <v/>
      </c>
      <c r="G12" s="115" t="str">
        <f>IF('Bonus Calculator'!B12=ISBLANK(TRUE)," ",B12*D12*F12)</f>
        <v xml:space="preserve"> </v>
      </c>
      <c r="H12" s="117" t="str">
        <f>IF('Bonus Calculator'!B12=ISBLANK(TRUE),"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12" s="48" t="str">
        <f>IF('Bonus Calculator'!E12 = ISBLANK(TRUE), " ", 'Bonus Calculator'!E12)</f>
        <v xml:space="preserve"> </v>
      </c>
      <c r="J12" s="48" t="str">
        <f>IF('Bonus Calculator'!F12 = ISBLANK(TRUE), " ", 'Bonus Calculator'!F12)</f>
        <v xml:space="preserve"> </v>
      </c>
      <c r="K12" s="48" t="str">
        <f>IF('Bonus Calculator'!G12 = ISBLANK(TRUE), " ", 'Bonus Calculator'!G12)</f>
        <v xml:space="preserve"> </v>
      </c>
    </row>
    <row r="13" spans="1:12" s="71" customFormat="1" ht="20.100000000000001" customHeight="1" x14ac:dyDescent="0.25">
      <c r="A13" s="114" t="str">
        <f>IF('Bonus Calculator'!A13 = ISBLANK(TRUE), " ", 'Bonus Calculator'!A13)</f>
        <v xml:space="preserve"> </v>
      </c>
      <c r="B13" s="115" t="str">
        <f>IF('Bonus Calculator'!B13=ISBLANK(TRUE)," ",'Bonus Calculator'!B13)</f>
        <v xml:space="preserve"> </v>
      </c>
      <c r="C13" s="116" t="str">
        <f>IF('Bonus Calculator'!C13 = ISBLANK(TRUE), " ", 'Bonus Calculator'!C13)</f>
        <v xml:space="preserve"> </v>
      </c>
      <c r="D13" s="117" t="str">
        <f>IF(C13=Assumptions!$A$8,Assumptions!$B$8,IF(C13=Assumptions!$A$9,Assumptions!$B$9,IF(C13=Assumptions!$A$10,Assumptions!$B$10,"")))</f>
        <v/>
      </c>
      <c r="E13" s="118" t="str">
        <f>IF('Bonus Calculator'!D13=ISBLANK(TRUE)," ",'Bonus Calculator'!D13)</f>
        <v xml:space="preserve"> </v>
      </c>
      <c r="F13" s="117" t="str">
        <f>IF(E13=Assumptions!$A$17,Assumptions!$B$17,IF(E13=Assumptions!$A$18,Assumptions!$B$18,IF(E13=Assumptions!$A$19,Assumptions!$B$19,IF(E13=Assumptions!$A$20,Assumptions!$B$20,IF(E13=Assumptions!$A$21,Assumptions!$B$21,"")))))</f>
        <v/>
      </c>
      <c r="G13" s="115" t="str">
        <f>IF('Bonus Calculator'!B13=ISBLANK(TRUE)," ",B13*D13*F13)</f>
        <v xml:space="preserve"> </v>
      </c>
      <c r="H13" s="117" t="str">
        <f>IF('Bonus Calculator'!B13=ISBLANK(TRUE),"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13" s="48" t="str">
        <f>IF('Bonus Calculator'!E13 = ISBLANK(TRUE), " ", 'Bonus Calculator'!E13)</f>
        <v xml:space="preserve"> </v>
      </c>
      <c r="J13" s="48" t="str">
        <f>IF('Bonus Calculator'!F13 = ISBLANK(TRUE), " ", 'Bonus Calculator'!F13)</f>
        <v xml:space="preserve"> </v>
      </c>
      <c r="K13" s="48" t="str">
        <f>IF('Bonus Calculator'!G13 = ISBLANK(TRUE), " ", 'Bonus Calculator'!G13)</f>
        <v xml:space="preserve"> </v>
      </c>
    </row>
    <row r="14" spans="1:12" s="71" customFormat="1" ht="20.100000000000001" customHeight="1" x14ac:dyDescent="0.25">
      <c r="A14" s="114" t="str">
        <f>IF('Bonus Calculator'!A14 = ISBLANK(TRUE), " ", 'Bonus Calculator'!A14)</f>
        <v xml:space="preserve"> </v>
      </c>
      <c r="B14" s="115" t="str">
        <f>IF('Bonus Calculator'!B14=ISBLANK(TRUE)," ",'Bonus Calculator'!B14)</f>
        <v xml:space="preserve"> </v>
      </c>
      <c r="C14" s="116" t="str">
        <f>IF('Bonus Calculator'!C14 = ISBLANK(TRUE), " ", 'Bonus Calculator'!C14)</f>
        <v xml:space="preserve"> </v>
      </c>
      <c r="D14" s="117" t="str">
        <f>IF(C14=Assumptions!$A$8,Assumptions!$B$8,IF(C14=Assumptions!$A$9,Assumptions!$B$9,IF(C14=Assumptions!$A$10,Assumptions!$B$10,"")))</f>
        <v/>
      </c>
      <c r="E14" s="118" t="str">
        <f>IF('Bonus Calculator'!D14=ISBLANK(TRUE)," ",'Bonus Calculator'!D14)</f>
        <v xml:space="preserve"> </v>
      </c>
      <c r="F14" s="117" t="str">
        <f>IF(E14=Assumptions!$A$17,Assumptions!$B$17,IF(E14=Assumptions!$A$18,Assumptions!$B$18,IF(E14=Assumptions!$A$19,Assumptions!$B$19,IF(E14=Assumptions!$A$20,Assumptions!$B$20,IF(E14=Assumptions!$A$21,Assumptions!$B$21,"")))))</f>
        <v/>
      </c>
      <c r="G14" s="115" t="str">
        <f>IF('Bonus Calculator'!B14=ISBLANK(TRUE)," ",B14*D14*F14)</f>
        <v xml:space="preserve"> </v>
      </c>
      <c r="H14" s="117" t="str">
        <f>IF('Bonus Calculator'!B14=ISBLANK(TRUE),"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14" s="48" t="str">
        <f>IF('Bonus Calculator'!E14 = ISBLANK(TRUE), " ", 'Bonus Calculator'!E14)</f>
        <v xml:space="preserve"> </v>
      </c>
      <c r="J14" s="48" t="str">
        <f>IF('Bonus Calculator'!F14 = ISBLANK(TRUE), " ", 'Bonus Calculator'!F14)</f>
        <v xml:space="preserve"> </v>
      </c>
      <c r="K14" s="48" t="str">
        <f>IF('Bonus Calculator'!G14 = ISBLANK(TRUE), " ", 'Bonus Calculator'!G14)</f>
        <v xml:space="preserve"> </v>
      </c>
    </row>
    <row r="15" spans="1:12" s="71" customFormat="1" ht="20.100000000000001" customHeight="1" x14ac:dyDescent="0.25">
      <c r="A15" s="114" t="str">
        <f>IF('Bonus Calculator'!A15 = ISBLANK(TRUE), " ", 'Bonus Calculator'!A15)</f>
        <v xml:space="preserve"> </v>
      </c>
      <c r="B15" s="115" t="str">
        <f>IF('Bonus Calculator'!B15=ISBLANK(TRUE)," ",'Bonus Calculator'!B15)</f>
        <v xml:space="preserve"> </v>
      </c>
      <c r="C15" s="116" t="str">
        <f>IF('Bonus Calculator'!C15 = ISBLANK(TRUE), " ", 'Bonus Calculator'!C15)</f>
        <v xml:space="preserve"> </v>
      </c>
      <c r="D15" s="117" t="str">
        <f>IF(C15=Assumptions!$A$8,Assumptions!$B$8,IF(C15=Assumptions!$A$9,Assumptions!$B$9,IF(C15=Assumptions!$A$10,Assumptions!$B$10,"")))</f>
        <v/>
      </c>
      <c r="E15" s="118" t="str">
        <f>IF('Bonus Calculator'!D15=ISBLANK(TRUE)," ",'Bonus Calculator'!D15)</f>
        <v xml:space="preserve"> </v>
      </c>
      <c r="F15" s="117" t="str">
        <f>IF(E15=Assumptions!$A$17,Assumptions!$B$17,IF(E15=Assumptions!$A$18,Assumptions!$B$18,IF(E15=Assumptions!$A$19,Assumptions!$B$19,IF(E15=Assumptions!$A$20,Assumptions!$B$20,IF(E15=Assumptions!$A$21,Assumptions!$B$21,"")))))</f>
        <v/>
      </c>
      <c r="G15" s="115" t="str">
        <f>IF('Bonus Calculator'!B15=ISBLANK(TRUE)," ",B15*D15*F15)</f>
        <v xml:space="preserve"> </v>
      </c>
      <c r="H15" s="117" t="str">
        <f>IF('Bonus Calculator'!B15=ISBLANK(TRUE),"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15" s="48" t="str">
        <f>IF('Bonus Calculator'!E15 = ISBLANK(TRUE), " ", 'Bonus Calculator'!E15)</f>
        <v xml:space="preserve"> </v>
      </c>
      <c r="J15" s="48" t="str">
        <f>IF('Bonus Calculator'!F15 = ISBLANK(TRUE), " ", 'Bonus Calculator'!F15)</f>
        <v xml:space="preserve"> </v>
      </c>
      <c r="K15" s="48" t="str">
        <f>IF('Bonus Calculator'!G15 = ISBLANK(TRUE), " ", 'Bonus Calculator'!G15)</f>
        <v xml:space="preserve"> </v>
      </c>
    </row>
    <row r="16" spans="1:12" s="71" customFormat="1" ht="20.100000000000001" customHeight="1" x14ac:dyDescent="0.25">
      <c r="A16" s="114" t="str">
        <f>IF('Bonus Calculator'!A16 = ISBLANK(TRUE), " ", 'Bonus Calculator'!A16)</f>
        <v xml:space="preserve"> </v>
      </c>
      <c r="B16" s="115" t="str">
        <f>IF('Bonus Calculator'!B16=ISBLANK(TRUE)," ",'Bonus Calculator'!B16)</f>
        <v xml:space="preserve"> </v>
      </c>
      <c r="C16" s="116" t="str">
        <f>IF('Bonus Calculator'!C16 = ISBLANK(TRUE), " ", 'Bonus Calculator'!C16)</f>
        <v xml:space="preserve"> </v>
      </c>
      <c r="D16" s="117" t="str">
        <f>IF(C16=Assumptions!$A$8,Assumptions!$B$8,IF(C16=Assumptions!$A$9,Assumptions!$B$9,IF(C16=Assumptions!$A$10,Assumptions!$B$10,"")))</f>
        <v/>
      </c>
      <c r="E16" s="118" t="str">
        <f>IF('Bonus Calculator'!D16=ISBLANK(TRUE)," ",'Bonus Calculator'!D16)</f>
        <v xml:space="preserve"> </v>
      </c>
      <c r="F16" s="117" t="str">
        <f>IF(E16=Assumptions!$A$17,Assumptions!$B$17,IF(E16=Assumptions!$A$18,Assumptions!$B$18,IF(E16=Assumptions!$A$19,Assumptions!$B$19,IF(E16=Assumptions!$A$20,Assumptions!$B$20,IF(E16=Assumptions!$A$21,Assumptions!$B$21,"")))))</f>
        <v/>
      </c>
      <c r="G16" s="115" t="str">
        <f>IF('Bonus Calculator'!B16=ISBLANK(TRUE)," ",B16*D16*F16)</f>
        <v xml:space="preserve"> </v>
      </c>
      <c r="H16" s="117" t="str">
        <f>IF('Bonus Calculator'!B16=ISBLANK(TRUE),"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16" s="48" t="str">
        <f>IF('Bonus Calculator'!E16 = ISBLANK(TRUE), " ", 'Bonus Calculator'!E16)</f>
        <v xml:space="preserve"> </v>
      </c>
      <c r="J16" s="48" t="str">
        <f>IF('Bonus Calculator'!F16 = ISBLANK(TRUE), " ", 'Bonus Calculator'!F16)</f>
        <v xml:space="preserve"> </v>
      </c>
      <c r="K16" s="48" t="str">
        <f>IF('Bonus Calculator'!G16 = ISBLANK(TRUE), " ", 'Bonus Calculator'!G16)</f>
        <v xml:space="preserve"> </v>
      </c>
    </row>
    <row r="17" spans="1:11" s="71" customFormat="1" ht="20.100000000000001" customHeight="1" x14ac:dyDescent="0.25">
      <c r="A17" s="114" t="str">
        <f>IF('Bonus Calculator'!A17 = ISBLANK(TRUE), " ", 'Bonus Calculator'!A17)</f>
        <v xml:space="preserve"> </v>
      </c>
      <c r="B17" s="115" t="str">
        <f>IF('Bonus Calculator'!B17=ISBLANK(TRUE)," ",'Bonus Calculator'!B17)</f>
        <v xml:space="preserve"> </v>
      </c>
      <c r="C17" s="116" t="str">
        <f>IF('Bonus Calculator'!C17 = ISBLANK(TRUE), " ", 'Bonus Calculator'!C17)</f>
        <v xml:space="preserve"> </v>
      </c>
      <c r="D17" s="117" t="str">
        <f>IF(C17=Assumptions!$A$8,Assumptions!$B$8,IF(C17=Assumptions!$A$9,Assumptions!$B$9,IF(C17=Assumptions!$A$10,Assumptions!$B$10,"")))</f>
        <v/>
      </c>
      <c r="E17" s="118" t="str">
        <f>IF('Bonus Calculator'!D17=ISBLANK(TRUE)," ",'Bonus Calculator'!D17)</f>
        <v xml:space="preserve"> </v>
      </c>
      <c r="F17" s="117" t="str">
        <f>IF(E17=Assumptions!$A$17,Assumptions!$B$17,IF(E17=Assumptions!$A$18,Assumptions!$B$18,IF(E17=Assumptions!$A$19,Assumptions!$B$19,IF(E17=Assumptions!$A$20,Assumptions!$B$20,IF(E17=Assumptions!$A$21,Assumptions!$B$21,"")))))</f>
        <v/>
      </c>
      <c r="G17" s="115" t="str">
        <f>IF('Bonus Calculator'!B17=ISBLANK(TRUE)," ",B17*D17*F17)</f>
        <v xml:space="preserve"> </v>
      </c>
      <c r="H17" s="117" t="str">
        <f>IF('Bonus Calculator'!B17=ISBLANK(TRUE),"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17" s="48" t="str">
        <f>IF('Bonus Calculator'!E17 = ISBLANK(TRUE), " ", 'Bonus Calculator'!E17)</f>
        <v xml:space="preserve"> </v>
      </c>
      <c r="J17" s="48" t="str">
        <f>IF('Bonus Calculator'!F17 = ISBLANK(TRUE), " ", 'Bonus Calculator'!F17)</f>
        <v xml:space="preserve"> </v>
      </c>
      <c r="K17" s="48" t="str">
        <f>IF('Bonus Calculator'!G17 = ISBLANK(TRUE), " ", 'Bonus Calculator'!G17)</f>
        <v xml:space="preserve"> </v>
      </c>
    </row>
    <row r="18" spans="1:11" s="71" customFormat="1" ht="20.100000000000001" customHeight="1" x14ac:dyDescent="0.25">
      <c r="A18" s="114" t="str">
        <f>IF('Bonus Calculator'!A18 = ISBLANK(TRUE), " ", 'Bonus Calculator'!A18)</f>
        <v xml:space="preserve"> </v>
      </c>
      <c r="B18" s="115" t="str">
        <f>IF('Bonus Calculator'!B18=ISBLANK(TRUE)," ",'Bonus Calculator'!B18)</f>
        <v xml:space="preserve"> </v>
      </c>
      <c r="C18" s="116" t="str">
        <f>IF('Bonus Calculator'!C18 = ISBLANK(TRUE), " ", 'Bonus Calculator'!C18)</f>
        <v xml:space="preserve"> </v>
      </c>
      <c r="D18" s="117" t="str">
        <f>IF(C18=Assumptions!$A$8,Assumptions!$B$8,IF(C18=Assumptions!$A$9,Assumptions!$B$9,IF(C18=Assumptions!$A$10,Assumptions!$B$10,"")))</f>
        <v/>
      </c>
      <c r="E18" s="118" t="str">
        <f>IF('Bonus Calculator'!D18=ISBLANK(TRUE)," ",'Bonus Calculator'!D18)</f>
        <v xml:space="preserve"> </v>
      </c>
      <c r="F18" s="117" t="str">
        <f>IF(E18=Assumptions!$A$17,Assumptions!$B$17,IF(E18=Assumptions!$A$18,Assumptions!$B$18,IF(E18=Assumptions!$A$19,Assumptions!$B$19,IF(E18=Assumptions!$A$20,Assumptions!$B$20,IF(E18=Assumptions!$A$21,Assumptions!$B$21,"")))))</f>
        <v/>
      </c>
      <c r="G18" s="115" t="str">
        <f>IF('Bonus Calculator'!B18=ISBLANK(TRUE)," ",B18*D18*F18)</f>
        <v xml:space="preserve"> </v>
      </c>
      <c r="H18" s="117" t="str">
        <f>IF('Bonus Calculator'!B18=ISBLANK(TRUE),"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18" s="48" t="str">
        <f>IF('Bonus Calculator'!E18 = ISBLANK(TRUE), " ", 'Bonus Calculator'!E18)</f>
        <v xml:space="preserve"> </v>
      </c>
      <c r="J18" s="48" t="str">
        <f>IF('Bonus Calculator'!F18 = ISBLANK(TRUE), " ", 'Bonus Calculator'!F18)</f>
        <v xml:space="preserve"> </v>
      </c>
      <c r="K18" s="48" t="str">
        <f>IF('Bonus Calculator'!G18 = ISBLANK(TRUE), " ", 'Bonus Calculator'!G18)</f>
        <v xml:space="preserve"> </v>
      </c>
    </row>
    <row r="19" spans="1:11" s="71" customFormat="1" ht="20.100000000000001" customHeight="1" x14ac:dyDescent="0.25">
      <c r="A19" s="114" t="str">
        <f>IF('Bonus Calculator'!A19 = ISBLANK(TRUE), " ", 'Bonus Calculator'!A19)</f>
        <v xml:space="preserve"> </v>
      </c>
      <c r="B19" s="115" t="str">
        <f>IF('Bonus Calculator'!B19=ISBLANK(TRUE)," ",'Bonus Calculator'!B19)</f>
        <v xml:space="preserve"> </v>
      </c>
      <c r="C19" s="116" t="str">
        <f>IF('Bonus Calculator'!C19 = ISBLANK(TRUE), " ", 'Bonus Calculator'!C19)</f>
        <v xml:space="preserve"> </v>
      </c>
      <c r="D19" s="117" t="str">
        <f>IF(C19=Assumptions!$A$8,Assumptions!$B$8,IF(C19=Assumptions!$A$9,Assumptions!$B$9,IF(C19=Assumptions!$A$10,Assumptions!$B$10,"")))</f>
        <v/>
      </c>
      <c r="E19" s="118" t="str">
        <f>IF('Bonus Calculator'!D19=ISBLANK(TRUE)," ",'Bonus Calculator'!D19)</f>
        <v xml:space="preserve"> </v>
      </c>
      <c r="F19" s="117" t="str">
        <f>IF(E19=Assumptions!$A$17,Assumptions!$B$17,IF(E19=Assumptions!$A$18,Assumptions!$B$18,IF(E19=Assumptions!$A$19,Assumptions!$B$19,IF(E19=Assumptions!$A$20,Assumptions!$B$20,IF(E19=Assumptions!$A$21,Assumptions!$B$21,"")))))</f>
        <v/>
      </c>
      <c r="G19" s="115" t="str">
        <f>IF('Bonus Calculator'!B19=ISBLANK(TRUE)," ",B19*D19*F19)</f>
        <v xml:space="preserve"> </v>
      </c>
      <c r="H19" s="117" t="str">
        <f>IF('Bonus Calculator'!B19=ISBLANK(TRUE),"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19" s="48" t="str">
        <f>IF('Bonus Calculator'!E19 = ISBLANK(TRUE), " ", 'Bonus Calculator'!E19)</f>
        <v xml:space="preserve"> </v>
      </c>
      <c r="J19" s="48" t="str">
        <f>IF('Bonus Calculator'!F19 = ISBLANK(TRUE), " ", 'Bonus Calculator'!F19)</f>
        <v xml:space="preserve"> </v>
      </c>
      <c r="K19" s="48" t="str">
        <f>IF('Bonus Calculator'!G19 = ISBLANK(TRUE), " ", 'Bonus Calculator'!G19)</f>
        <v xml:space="preserve"> </v>
      </c>
    </row>
    <row r="20" spans="1:11" s="71" customFormat="1" ht="20.100000000000001" customHeight="1" x14ac:dyDescent="0.25">
      <c r="A20" s="114" t="str">
        <f>IF('Bonus Calculator'!A20 = ISBLANK(TRUE), " ", 'Bonus Calculator'!A20)</f>
        <v xml:space="preserve"> </v>
      </c>
      <c r="B20" s="115" t="str">
        <f>IF('Bonus Calculator'!B20=ISBLANK(TRUE)," ",'Bonus Calculator'!B20)</f>
        <v xml:space="preserve"> </v>
      </c>
      <c r="C20" s="116" t="str">
        <f>IF('Bonus Calculator'!C20 = ISBLANK(TRUE), " ", 'Bonus Calculator'!C20)</f>
        <v xml:space="preserve"> </v>
      </c>
      <c r="D20" s="117" t="str">
        <f>IF(C20=Assumptions!$A$8,Assumptions!$B$8,IF(C20=Assumptions!$A$9,Assumptions!$B$9,IF(C20=Assumptions!$A$10,Assumptions!$B$10,"")))</f>
        <v/>
      </c>
      <c r="E20" s="118" t="str">
        <f>IF('Bonus Calculator'!D20=ISBLANK(TRUE)," ",'Bonus Calculator'!D20)</f>
        <v xml:space="preserve"> </v>
      </c>
      <c r="F20" s="117" t="str">
        <f>IF(E20=Assumptions!$A$17,Assumptions!$B$17,IF(E20=Assumptions!$A$18,Assumptions!$B$18,IF(E20=Assumptions!$A$19,Assumptions!$B$19,IF(E20=Assumptions!$A$20,Assumptions!$B$20,IF(E20=Assumptions!$A$21,Assumptions!$B$21,"")))))</f>
        <v/>
      </c>
      <c r="G20" s="115" t="str">
        <f>IF('Bonus Calculator'!B20=ISBLANK(TRUE)," ",B20*D20*F20)</f>
        <v xml:space="preserve"> </v>
      </c>
      <c r="H20" s="117" t="str">
        <f>IF('Bonus Calculator'!B20=ISBLANK(TRUE),"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20" s="48" t="str">
        <f>IF('Bonus Calculator'!E20 = ISBLANK(TRUE), " ", 'Bonus Calculator'!E20)</f>
        <v xml:space="preserve"> </v>
      </c>
      <c r="J20" s="48" t="str">
        <f>IF('Bonus Calculator'!F20 = ISBLANK(TRUE), " ", 'Bonus Calculator'!F20)</f>
        <v xml:space="preserve"> </v>
      </c>
      <c r="K20" s="48" t="str">
        <f>IF('Bonus Calculator'!G20 = ISBLANK(TRUE), " ", 'Bonus Calculator'!G20)</f>
        <v xml:space="preserve"> </v>
      </c>
    </row>
    <row r="21" spans="1:11" s="71" customFormat="1" ht="20.100000000000001" customHeight="1" x14ac:dyDescent="0.25">
      <c r="A21" s="114" t="str">
        <f>IF('Bonus Calculator'!A21 = ISBLANK(TRUE), " ", 'Bonus Calculator'!A21)</f>
        <v xml:space="preserve"> </v>
      </c>
      <c r="B21" s="115" t="str">
        <f>IF('Bonus Calculator'!B21=ISBLANK(TRUE)," ",'Bonus Calculator'!B21)</f>
        <v xml:space="preserve"> </v>
      </c>
      <c r="C21" s="116" t="str">
        <f>IF('Bonus Calculator'!C21 = ISBLANK(TRUE), " ", 'Bonus Calculator'!C21)</f>
        <v xml:space="preserve"> </v>
      </c>
      <c r="D21" s="117" t="str">
        <f>IF(C21=Assumptions!$A$8,Assumptions!$B$8,IF(C21=Assumptions!$A$9,Assumptions!$B$9,IF(C21=Assumptions!$A$10,Assumptions!$B$10,"")))</f>
        <v/>
      </c>
      <c r="E21" s="118" t="str">
        <f>IF('Bonus Calculator'!D21=ISBLANK(TRUE)," ",'Bonus Calculator'!D21)</f>
        <v xml:space="preserve"> </v>
      </c>
      <c r="F21" s="117" t="str">
        <f>IF(E21=Assumptions!$A$17,Assumptions!$B$17,IF(E21=Assumptions!$A$18,Assumptions!$B$18,IF(E21=Assumptions!$A$19,Assumptions!$B$19,IF(E21=Assumptions!$A$20,Assumptions!$B$20,IF(E21=Assumptions!$A$21,Assumptions!$B$21,"")))))</f>
        <v/>
      </c>
      <c r="G21" s="115" t="str">
        <f>IF('Bonus Calculator'!B21=ISBLANK(TRUE)," ",B21*D21*F21)</f>
        <v xml:space="preserve"> </v>
      </c>
      <c r="H21" s="117" t="str">
        <f>IF('Bonus Calculator'!B21=ISBLANK(TRUE),"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21" s="48" t="str">
        <f>IF('Bonus Calculator'!E21 = ISBLANK(TRUE), " ", 'Bonus Calculator'!E21)</f>
        <v xml:space="preserve"> </v>
      </c>
      <c r="J21" s="48" t="str">
        <f>IF('Bonus Calculator'!F21 = ISBLANK(TRUE), " ", 'Bonus Calculator'!F21)</f>
        <v xml:space="preserve"> </v>
      </c>
      <c r="K21" s="48" t="str">
        <f>IF('Bonus Calculator'!G21 = ISBLANK(TRUE), " ", 'Bonus Calculator'!G21)</f>
        <v xml:space="preserve"> </v>
      </c>
    </row>
    <row r="22" spans="1:11" s="71" customFormat="1" ht="20.100000000000001" customHeight="1" x14ac:dyDescent="0.25">
      <c r="A22" s="114" t="str">
        <f>IF('Bonus Calculator'!A22 = ISBLANK(TRUE), " ", 'Bonus Calculator'!A22)</f>
        <v xml:space="preserve"> </v>
      </c>
      <c r="B22" s="115" t="str">
        <f>IF('Bonus Calculator'!B22=ISBLANK(TRUE)," ",'Bonus Calculator'!B22)</f>
        <v xml:space="preserve"> </v>
      </c>
      <c r="C22" s="116" t="str">
        <f>IF('Bonus Calculator'!C22 = ISBLANK(TRUE), " ", 'Bonus Calculator'!C22)</f>
        <v xml:space="preserve"> </v>
      </c>
      <c r="D22" s="117" t="str">
        <f>IF(C22=Assumptions!$A$8,Assumptions!$B$8,IF(C22=Assumptions!$A$9,Assumptions!$B$9,IF(C22=Assumptions!$A$10,Assumptions!$B$10,"")))</f>
        <v/>
      </c>
      <c r="E22" s="118" t="str">
        <f>IF('Bonus Calculator'!D22=ISBLANK(TRUE)," ",'Bonus Calculator'!D22)</f>
        <v xml:space="preserve"> </v>
      </c>
      <c r="F22" s="117" t="str">
        <f>IF(E22=Assumptions!$A$17,Assumptions!$B$17,IF(E22=Assumptions!$A$18,Assumptions!$B$18,IF(E22=Assumptions!$A$19,Assumptions!$B$19,IF(E22=Assumptions!$A$20,Assumptions!$B$20,IF(E22=Assumptions!$A$21,Assumptions!$B$21,"")))))</f>
        <v/>
      </c>
      <c r="G22" s="115" t="str">
        <f>IF('Bonus Calculator'!B22=ISBLANK(TRUE)," ",B22*D22*F22)</f>
        <v xml:space="preserve"> </v>
      </c>
      <c r="H22" s="117" t="str">
        <f>IF('Bonus Calculator'!B22=ISBLANK(TRUE),"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22" s="48" t="str">
        <f>IF('Bonus Calculator'!E22 = ISBLANK(TRUE), " ", 'Bonus Calculator'!E22)</f>
        <v xml:space="preserve"> </v>
      </c>
      <c r="J22" s="48" t="str">
        <f>IF('Bonus Calculator'!F22 = ISBLANK(TRUE), " ", 'Bonus Calculator'!F22)</f>
        <v xml:space="preserve"> </v>
      </c>
      <c r="K22" s="48" t="str">
        <f>IF('Bonus Calculator'!G22 = ISBLANK(TRUE), " ", 'Bonus Calculator'!G22)</f>
        <v xml:space="preserve"> </v>
      </c>
    </row>
    <row r="23" spans="1:11" s="71" customFormat="1" ht="20.100000000000001" customHeight="1" x14ac:dyDescent="0.25">
      <c r="A23" s="114" t="str">
        <f>IF('Bonus Calculator'!A23 = ISBLANK(TRUE), " ", 'Bonus Calculator'!A23)</f>
        <v xml:space="preserve"> </v>
      </c>
      <c r="B23" s="115" t="str">
        <f>IF('Bonus Calculator'!B23=ISBLANK(TRUE)," ",'Bonus Calculator'!B23)</f>
        <v xml:space="preserve"> </v>
      </c>
      <c r="C23" s="116" t="str">
        <f>IF('Bonus Calculator'!C23 = ISBLANK(TRUE), " ", 'Bonus Calculator'!C23)</f>
        <v xml:space="preserve"> </v>
      </c>
      <c r="D23" s="117" t="str">
        <f>IF(C23=Assumptions!$A$8,Assumptions!$B$8,IF(C23=Assumptions!$A$9,Assumptions!$B$9,IF(C23=Assumptions!$A$10,Assumptions!$B$10,"")))</f>
        <v/>
      </c>
      <c r="E23" s="118" t="str">
        <f>IF('Bonus Calculator'!D23=ISBLANK(TRUE)," ",'Bonus Calculator'!D23)</f>
        <v xml:space="preserve"> </v>
      </c>
      <c r="F23" s="117" t="str">
        <f>IF(E23=Assumptions!$A$17,Assumptions!$B$17,IF(E23=Assumptions!$A$18,Assumptions!$B$18,IF(E23=Assumptions!$A$19,Assumptions!$B$19,IF(E23=Assumptions!$A$20,Assumptions!$B$20,IF(E23=Assumptions!$A$21,Assumptions!$B$21,"")))))</f>
        <v/>
      </c>
      <c r="G23" s="115" t="str">
        <f>IF('Bonus Calculator'!B23=ISBLANK(TRUE)," ",B23*D23*F23)</f>
        <v xml:space="preserve"> </v>
      </c>
      <c r="H23" s="117" t="str">
        <f>IF('Bonus Calculator'!B23=ISBLANK(TRUE),"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23" s="48" t="str">
        <f>IF('Bonus Calculator'!E23 = ISBLANK(TRUE), " ", 'Bonus Calculator'!E23)</f>
        <v xml:space="preserve"> </v>
      </c>
      <c r="J23" s="48" t="str">
        <f>IF('Bonus Calculator'!F23 = ISBLANK(TRUE), " ", 'Bonus Calculator'!F23)</f>
        <v xml:space="preserve"> </v>
      </c>
      <c r="K23" s="48" t="str">
        <f>IF('Bonus Calculator'!G23 = ISBLANK(TRUE), " ", 'Bonus Calculator'!G23)</f>
        <v xml:space="preserve"> </v>
      </c>
    </row>
    <row r="24" spans="1:11" s="71" customFormat="1" ht="20.100000000000001" customHeight="1" x14ac:dyDescent="0.25">
      <c r="A24" s="114" t="str">
        <f>IF('Bonus Calculator'!A24 = ISBLANK(TRUE), " ", 'Bonus Calculator'!A24)</f>
        <v xml:space="preserve"> </v>
      </c>
      <c r="B24" s="115" t="str">
        <f>IF('Bonus Calculator'!B24=ISBLANK(TRUE)," ",'Bonus Calculator'!B24)</f>
        <v xml:space="preserve"> </v>
      </c>
      <c r="C24" s="116" t="str">
        <f>IF('Bonus Calculator'!C24 = ISBLANK(TRUE), " ", 'Bonus Calculator'!C24)</f>
        <v xml:space="preserve"> </v>
      </c>
      <c r="D24" s="117" t="str">
        <f>IF(C24=Assumptions!$A$8,Assumptions!$B$8,IF(C24=Assumptions!$A$9,Assumptions!$B$9,IF(C24=Assumptions!$A$10,Assumptions!$B$10,"")))</f>
        <v/>
      </c>
      <c r="E24" s="118" t="str">
        <f>IF('Bonus Calculator'!D24=ISBLANK(TRUE)," ",'Bonus Calculator'!D24)</f>
        <v xml:space="preserve"> </v>
      </c>
      <c r="F24" s="117" t="str">
        <f>IF(E24=Assumptions!$A$17,Assumptions!$B$17,IF(E24=Assumptions!$A$18,Assumptions!$B$18,IF(E24=Assumptions!$A$19,Assumptions!$B$19,IF(E24=Assumptions!$A$20,Assumptions!$B$20,IF(E24=Assumptions!$A$21,Assumptions!$B$21,"")))))</f>
        <v/>
      </c>
      <c r="G24" s="115" t="str">
        <f>IF('Bonus Calculator'!B24=ISBLANK(TRUE)," ",B24*D24*F24)</f>
        <v xml:space="preserve"> </v>
      </c>
      <c r="H24" s="117" t="str">
        <f>IF('Bonus Calculator'!B24=ISBLANK(TRUE),"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24" s="48" t="str">
        <f>IF('Bonus Calculator'!E24 = ISBLANK(TRUE), " ", 'Bonus Calculator'!E24)</f>
        <v xml:space="preserve"> </v>
      </c>
      <c r="J24" s="48" t="str">
        <f>IF('Bonus Calculator'!F24 = ISBLANK(TRUE), " ", 'Bonus Calculator'!F24)</f>
        <v xml:space="preserve"> </v>
      </c>
      <c r="K24" s="48" t="str">
        <f>IF('Bonus Calculator'!G24 = ISBLANK(TRUE), " ", 'Bonus Calculator'!G24)</f>
        <v xml:space="preserve"> </v>
      </c>
    </row>
    <row r="25" spans="1:11" s="71" customFormat="1" ht="20.100000000000001" customHeight="1" x14ac:dyDescent="0.25">
      <c r="A25" s="114" t="str">
        <f>IF('Bonus Calculator'!A25 = ISBLANK(TRUE), " ", 'Bonus Calculator'!A25)</f>
        <v xml:space="preserve"> </v>
      </c>
      <c r="B25" s="115" t="str">
        <f>IF('Bonus Calculator'!B25=ISBLANK(TRUE)," ",'Bonus Calculator'!B25)</f>
        <v xml:space="preserve"> </v>
      </c>
      <c r="C25" s="116" t="str">
        <f>IF('Bonus Calculator'!C25 = ISBLANK(TRUE), " ", 'Bonus Calculator'!C25)</f>
        <v xml:space="preserve"> </v>
      </c>
      <c r="D25" s="117" t="str">
        <f>IF(C25=Assumptions!$A$8,Assumptions!$B$8,IF(C25=Assumptions!$A$9,Assumptions!$B$9,IF(C25=Assumptions!$A$10,Assumptions!$B$10,"")))</f>
        <v/>
      </c>
      <c r="E25" s="118" t="str">
        <f>IF('Bonus Calculator'!D25=ISBLANK(TRUE)," ",'Bonus Calculator'!D25)</f>
        <v xml:space="preserve"> </v>
      </c>
      <c r="F25" s="117" t="str">
        <f>IF(E25=Assumptions!$A$17,Assumptions!$B$17,IF(E25=Assumptions!$A$18,Assumptions!$B$18,IF(E25=Assumptions!$A$19,Assumptions!$B$19,IF(E25=Assumptions!$A$20,Assumptions!$B$20,IF(E25=Assumptions!$A$21,Assumptions!$B$21,"")))))</f>
        <v/>
      </c>
      <c r="G25" s="115" t="str">
        <f>IF('Bonus Calculator'!B25=ISBLANK(TRUE)," ",B25*D25*F25)</f>
        <v xml:space="preserve"> </v>
      </c>
      <c r="H25" s="117" t="str">
        <f>IF('Bonus Calculator'!B25=ISBLANK(TRUE),"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25" s="48" t="str">
        <f>IF('Bonus Calculator'!E25 = ISBLANK(TRUE), " ", 'Bonus Calculator'!E25)</f>
        <v xml:space="preserve"> </v>
      </c>
      <c r="J25" s="48" t="str">
        <f>IF('Bonus Calculator'!F25 = ISBLANK(TRUE), " ", 'Bonus Calculator'!F25)</f>
        <v xml:space="preserve"> </v>
      </c>
      <c r="K25" s="48" t="str">
        <f>IF('Bonus Calculator'!G25 = ISBLANK(TRUE), " ", 'Bonus Calculator'!G25)</f>
        <v xml:space="preserve"> </v>
      </c>
    </row>
    <row r="26" spans="1:11" s="71" customFormat="1" ht="20.100000000000001" customHeight="1" x14ac:dyDescent="0.25">
      <c r="A26" s="114" t="str">
        <f>IF('Bonus Calculator'!A26 = ISBLANK(TRUE), " ", 'Bonus Calculator'!A26)</f>
        <v xml:space="preserve"> </v>
      </c>
      <c r="B26" s="115" t="str">
        <f>IF('Bonus Calculator'!B26=ISBLANK(TRUE)," ",'Bonus Calculator'!B26)</f>
        <v xml:space="preserve"> </v>
      </c>
      <c r="C26" s="116" t="str">
        <f>IF('Bonus Calculator'!C26 = ISBLANK(TRUE), " ", 'Bonus Calculator'!C26)</f>
        <v xml:space="preserve"> </v>
      </c>
      <c r="D26" s="117" t="str">
        <f>IF(C26=Assumptions!$A$8,Assumptions!$B$8,IF(C26=Assumptions!$A$9,Assumptions!$B$9,IF(C26=Assumptions!$A$10,Assumptions!$B$10,"")))</f>
        <v/>
      </c>
      <c r="E26" s="118" t="str">
        <f>IF('Bonus Calculator'!D26=ISBLANK(TRUE)," ",'Bonus Calculator'!D26)</f>
        <v xml:space="preserve"> </v>
      </c>
      <c r="F26" s="117" t="str">
        <f>IF(E26=Assumptions!$A$17,Assumptions!$B$17,IF(E26=Assumptions!$A$18,Assumptions!$B$18,IF(E26=Assumptions!$A$19,Assumptions!$B$19,IF(E26=Assumptions!$A$20,Assumptions!$B$20,IF(E26=Assumptions!$A$21,Assumptions!$B$21,"")))))</f>
        <v/>
      </c>
      <c r="G26" s="115" t="str">
        <f>IF('Bonus Calculator'!B26=ISBLANK(TRUE)," ",B26*D26*F26)</f>
        <v xml:space="preserve"> </v>
      </c>
      <c r="H26" s="117" t="str">
        <f>IF('Bonus Calculator'!B26=ISBLANK(TRUE),"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26" s="48" t="str">
        <f>IF('Bonus Calculator'!E26 = ISBLANK(TRUE), " ", 'Bonus Calculator'!E26)</f>
        <v xml:space="preserve"> </v>
      </c>
      <c r="J26" s="48" t="str">
        <f>IF('Bonus Calculator'!F26 = ISBLANK(TRUE), " ", 'Bonus Calculator'!F26)</f>
        <v xml:space="preserve"> </v>
      </c>
      <c r="K26" s="48" t="str">
        <f>IF('Bonus Calculator'!G26 = ISBLANK(TRUE), " ", 'Bonus Calculator'!G26)</f>
        <v xml:space="preserve"> </v>
      </c>
    </row>
    <row r="27" spans="1:11" s="71" customFormat="1" ht="20.100000000000001" customHeight="1" x14ac:dyDescent="0.25">
      <c r="A27" s="114" t="str">
        <f>IF('Bonus Calculator'!A27 = ISBLANK(TRUE), " ", 'Bonus Calculator'!A27)</f>
        <v xml:space="preserve"> </v>
      </c>
      <c r="B27" s="115" t="str">
        <f>IF('Bonus Calculator'!B27=ISBLANK(TRUE)," ",'Bonus Calculator'!B27)</f>
        <v xml:space="preserve"> </v>
      </c>
      <c r="C27" s="116" t="str">
        <f>IF('Bonus Calculator'!C27 = ISBLANK(TRUE), " ", 'Bonus Calculator'!C27)</f>
        <v xml:space="preserve"> </v>
      </c>
      <c r="D27" s="117" t="str">
        <f>IF(C27=Assumptions!$A$8,Assumptions!$B$8,IF(C27=Assumptions!$A$9,Assumptions!$B$9,IF(C27=Assumptions!$A$10,Assumptions!$B$10,"")))</f>
        <v/>
      </c>
      <c r="E27" s="118" t="str">
        <f>IF('Bonus Calculator'!D27=ISBLANK(TRUE)," ",'Bonus Calculator'!D27)</f>
        <v xml:space="preserve"> </v>
      </c>
      <c r="F27" s="117" t="str">
        <f>IF(E27=Assumptions!$A$17,Assumptions!$B$17,IF(E27=Assumptions!$A$18,Assumptions!$B$18,IF(E27=Assumptions!$A$19,Assumptions!$B$19,IF(E27=Assumptions!$A$20,Assumptions!$B$20,IF(E27=Assumptions!$A$21,Assumptions!$B$21,"")))))</f>
        <v/>
      </c>
      <c r="G27" s="115" t="str">
        <f>IF('Bonus Calculator'!B27=ISBLANK(TRUE)," ",B27*D27*F27)</f>
        <v xml:space="preserve"> </v>
      </c>
      <c r="H27" s="117" t="str">
        <f>IF('Bonus Calculator'!B27=ISBLANK(TRUE),"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27" s="48" t="str">
        <f>IF('Bonus Calculator'!E27 = ISBLANK(TRUE), " ", 'Bonus Calculator'!E27)</f>
        <v xml:space="preserve"> </v>
      </c>
      <c r="J27" s="48" t="str">
        <f>IF('Bonus Calculator'!F27 = ISBLANK(TRUE), " ", 'Bonus Calculator'!F27)</f>
        <v xml:space="preserve"> </v>
      </c>
      <c r="K27" s="48" t="str">
        <f>IF('Bonus Calculator'!G27 = ISBLANK(TRUE), " ", 'Bonus Calculator'!G27)</f>
        <v xml:space="preserve"> </v>
      </c>
    </row>
    <row r="28" spans="1:11" s="71" customFormat="1" ht="20.100000000000001" customHeight="1" x14ac:dyDescent="0.25">
      <c r="A28" s="114" t="str">
        <f>IF('Bonus Calculator'!A28 = ISBLANK(TRUE), " ", 'Bonus Calculator'!A28)</f>
        <v xml:space="preserve"> </v>
      </c>
      <c r="B28" s="115" t="str">
        <f>IF('Bonus Calculator'!B28=ISBLANK(TRUE)," ",'Bonus Calculator'!B28)</f>
        <v xml:space="preserve"> </v>
      </c>
      <c r="C28" s="116" t="str">
        <f>IF('Bonus Calculator'!C28 = ISBLANK(TRUE), " ", 'Bonus Calculator'!C28)</f>
        <v xml:space="preserve"> </v>
      </c>
      <c r="D28" s="117" t="str">
        <f>IF(C28=Assumptions!$A$8,Assumptions!$B$8,IF(C28=Assumptions!$A$9,Assumptions!$B$9,IF(C28=Assumptions!$A$10,Assumptions!$B$10,"")))</f>
        <v/>
      </c>
      <c r="E28" s="118" t="str">
        <f>IF('Bonus Calculator'!D28=ISBLANK(TRUE)," ",'Bonus Calculator'!D28)</f>
        <v xml:space="preserve"> </v>
      </c>
      <c r="F28" s="117" t="str">
        <f>IF(E28=Assumptions!$A$17,Assumptions!$B$17,IF(E28=Assumptions!$A$18,Assumptions!$B$18,IF(E28=Assumptions!$A$19,Assumptions!$B$19,IF(E28=Assumptions!$A$20,Assumptions!$B$20,IF(E28=Assumptions!$A$21,Assumptions!$B$21,"")))))</f>
        <v/>
      </c>
      <c r="G28" s="115" t="str">
        <f>IF('Bonus Calculator'!B28=ISBLANK(TRUE)," ",B28*D28*F28)</f>
        <v xml:space="preserve"> </v>
      </c>
      <c r="H28" s="117" t="str">
        <f>IF('Bonus Calculator'!B28=ISBLANK(TRUE),"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28" s="48" t="str">
        <f>IF('Bonus Calculator'!E28 = ISBLANK(TRUE), " ", 'Bonus Calculator'!E28)</f>
        <v xml:space="preserve"> </v>
      </c>
      <c r="J28" s="48" t="str">
        <f>IF('Bonus Calculator'!F28 = ISBLANK(TRUE), " ", 'Bonus Calculator'!F28)</f>
        <v xml:space="preserve"> </v>
      </c>
      <c r="K28" s="48" t="str">
        <f>IF('Bonus Calculator'!G28 = ISBLANK(TRUE), " ", 'Bonus Calculator'!G28)</f>
        <v xml:space="preserve"> </v>
      </c>
    </row>
    <row r="29" spans="1:11" s="71" customFormat="1" ht="20.100000000000001" customHeight="1" x14ac:dyDescent="0.25">
      <c r="A29" s="114" t="str">
        <f>IF('Bonus Calculator'!A29 = ISBLANK(TRUE), " ", 'Bonus Calculator'!A29)</f>
        <v xml:space="preserve"> </v>
      </c>
      <c r="B29" s="115" t="str">
        <f>IF('Bonus Calculator'!B29=ISBLANK(TRUE)," ",'Bonus Calculator'!B29)</f>
        <v xml:space="preserve"> </v>
      </c>
      <c r="C29" s="116" t="str">
        <f>IF('Bonus Calculator'!C29 = ISBLANK(TRUE), " ", 'Bonus Calculator'!C29)</f>
        <v xml:space="preserve"> </v>
      </c>
      <c r="D29" s="117" t="str">
        <f>IF(C29=Assumptions!$A$8,Assumptions!$B$8,IF(C29=Assumptions!$A$9,Assumptions!$B$9,IF(C29=Assumptions!$A$10,Assumptions!$B$10,"")))</f>
        <v/>
      </c>
      <c r="E29" s="118" t="str">
        <f>IF('Bonus Calculator'!D29=ISBLANK(TRUE)," ",'Bonus Calculator'!D29)</f>
        <v xml:space="preserve"> </v>
      </c>
      <c r="F29" s="117" t="str">
        <f>IF(E29=Assumptions!$A$17,Assumptions!$B$17,IF(E29=Assumptions!$A$18,Assumptions!$B$18,IF(E29=Assumptions!$A$19,Assumptions!$B$19,IF(E29=Assumptions!$A$20,Assumptions!$B$20,IF(E29=Assumptions!$A$21,Assumptions!$B$21,"")))))</f>
        <v/>
      </c>
      <c r="G29" s="115" t="str">
        <f>IF('Bonus Calculator'!B29=ISBLANK(TRUE)," ",B29*D29*F29)</f>
        <v xml:space="preserve"> </v>
      </c>
      <c r="H29" s="117" t="str">
        <f>IF('Bonus Calculator'!B29=ISBLANK(TRUE),"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29" s="48" t="str">
        <f>IF('Bonus Calculator'!E29 = ISBLANK(TRUE), " ", 'Bonus Calculator'!E29)</f>
        <v xml:space="preserve"> </v>
      </c>
      <c r="J29" s="48" t="str">
        <f>IF('Bonus Calculator'!F29 = ISBLANK(TRUE), " ", 'Bonus Calculator'!F29)</f>
        <v xml:space="preserve"> </v>
      </c>
      <c r="K29" s="48" t="str">
        <f>IF('Bonus Calculator'!G29 = ISBLANK(TRUE), " ", 'Bonus Calculator'!G29)</f>
        <v xml:space="preserve"> </v>
      </c>
    </row>
    <row r="30" spans="1:11" s="71" customFormat="1" ht="20.100000000000001" customHeight="1" x14ac:dyDescent="0.25">
      <c r="A30" s="114" t="str">
        <f>IF('Bonus Calculator'!A30 = ISBLANK(TRUE), " ", 'Bonus Calculator'!A30)</f>
        <v xml:space="preserve"> </v>
      </c>
      <c r="B30" s="115" t="str">
        <f>IF('Bonus Calculator'!B30=ISBLANK(TRUE)," ",'Bonus Calculator'!B30)</f>
        <v xml:space="preserve"> </v>
      </c>
      <c r="C30" s="116" t="str">
        <f>IF('Bonus Calculator'!C30 = ISBLANK(TRUE), " ", 'Bonus Calculator'!C30)</f>
        <v xml:space="preserve"> </v>
      </c>
      <c r="D30" s="117" t="str">
        <f>IF(C30=Assumptions!$A$8,Assumptions!$B$8,IF(C30=Assumptions!$A$9,Assumptions!$B$9,IF(C30=Assumptions!$A$10,Assumptions!$B$10,"")))</f>
        <v/>
      </c>
      <c r="E30" s="118" t="str">
        <f>IF('Bonus Calculator'!D30=ISBLANK(TRUE)," ",'Bonus Calculator'!D30)</f>
        <v xml:space="preserve"> </v>
      </c>
      <c r="F30" s="117" t="str">
        <f>IF(E30=Assumptions!$A$17,Assumptions!$B$17,IF(E30=Assumptions!$A$18,Assumptions!$B$18,IF(E30=Assumptions!$A$19,Assumptions!$B$19,IF(E30=Assumptions!$A$20,Assumptions!$B$20,IF(E30=Assumptions!$A$21,Assumptions!$B$21,"")))))</f>
        <v/>
      </c>
      <c r="G30" s="115" t="str">
        <f>IF('Bonus Calculator'!B30=ISBLANK(TRUE)," ",B30*D30*F30)</f>
        <v xml:space="preserve"> </v>
      </c>
      <c r="H30" s="117" t="str">
        <f>IF('Bonus Calculator'!B30=ISBLANK(TRUE),"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30" s="48" t="str">
        <f>IF('Bonus Calculator'!E30 = ISBLANK(TRUE), " ", 'Bonus Calculator'!E30)</f>
        <v xml:space="preserve"> </v>
      </c>
      <c r="J30" s="48" t="str">
        <f>IF('Bonus Calculator'!F30 = ISBLANK(TRUE), " ", 'Bonus Calculator'!F30)</f>
        <v xml:space="preserve"> </v>
      </c>
      <c r="K30" s="48" t="str">
        <f>IF('Bonus Calculator'!G30 = ISBLANK(TRUE), " ", 'Bonus Calculator'!G30)</f>
        <v xml:space="preserve"> </v>
      </c>
    </row>
    <row r="31" spans="1:11" s="71" customFormat="1" ht="20.100000000000001" customHeight="1" x14ac:dyDescent="0.25">
      <c r="A31" s="114" t="str">
        <f>IF('Bonus Calculator'!A31 = ISBLANK(TRUE), " ", 'Bonus Calculator'!A31)</f>
        <v xml:space="preserve"> </v>
      </c>
      <c r="B31" s="115" t="str">
        <f>IF('Bonus Calculator'!B31=ISBLANK(TRUE)," ",'Bonus Calculator'!B31)</f>
        <v xml:space="preserve"> </v>
      </c>
      <c r="C31" s="116" t="str">
        <f>IF('Bonus Calculator'!C31 = ISBLANK(TRUE), " ", 'Bonus Calculator'!C31)</f>
        <v xml:space="preserve"> </v>
      </c>
      <c r="D31" s="117" t="str">
        <f>IF(C31=Assumptions!$A$8,Assumptions!$B$8,IF(C31=Assumptions!$A$9,Assumptions!$B$9,IF(C31=Assumptions!$A$10,Assumptions!$B$10,"")))</f>
        <v/>
      </c>
      <c r="E31" s="118" t="str">
        <f>IF('Bonus Calculator'!D31=ISBLANK(TRUE)," ",'Bonus Calculator'!D31)</f>
        <v xml:space="preserve"> </v>
      </c>
      <c r="F31" s="117" t="str">
        <f>IF(E31=Assumptions!$A$17,Assumptions!$B$17,IF(E31=Assumptions!$A$18,Assumptions!$B$18,IF(E31=Assumptions!$A$19,Assumptions!$B$19,IF(E31=Assumptions!$A$20,Assumptions!$B$20,IF(E31=Assumptions!$A$21,Assumptions!$B$21,"")))))</f>
        <v/>
      </c>
      <c r="G31" s="115" t="str">
        <f>IF('Bonus Calculator'!B31=ISBLANK(TRUE)," ",B31*D31*F31)</f>
        <v xml:space="preserve"> </v>
      </c>
      <c r="H31" s="117" t="str">
        <f>IF('Bonus Calculator'!B31=ISBLANK(TRUE),"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31" s="48" t="str">
        <f>IF('Bonus Calculator'!E31 = ISBLANK(TRUE), " ", 'Bonus Calculator'!E31)</f>
        <v xml:space="preserve"> </v>
      </c>
      <c r="J31" s="48" t="str">
        <f>IF('Bonus Calculator'!F31 = ISBLANK(TRUE), " ", 'Bonus Calculator'!F31)</f>
        <v xml:space="preserve"> </v>
      </c>
      <c r="K31" s="48" t="str">
        <f>IF('Bonus Calculator'!G31 = ISBLANK(TRUE), " ", 'Bonus Calculator'!G31)</f>
        <v xml:space="preserve"> </v>
      </c>
    </row>
    <row r="32" spans="1:11" s="71" customFormat="1" ht="20.100000000000001" customHeight="1" x14ac:dyDescent="0.25">
      <c r="A32" s="114" t="str">
        <f>IF('Bonus Calculator'!A32 = ISBLANK(TRUE), " ", 'Bonus Calculator'!A32)</f>
        <v xml:space="preserve"> </v>
      </c>
      <c r="B32" s="115" t="str">
        <f>IF('Bonus Calculator'!B32=ISBLANK(TRUE)," ",'Bonus Calculator'!B32)</f>
        <v xml:space="preserve"> </v>
      </c>
      <c r="C32" s="116" t="str">
        <f>IF('Bonus Calculator'!C32 = ISBLANK(TRUE), " ", 'Bonus Calculator'!C32)</f>
        <v xml:space="preserve"> </v>
      </c>
      <c r="D32" s="117" t="str">
        <f>IF(C32=Assumptions!$A$8,Assumptions!$B$8,IF(C32=Assumptions!$A$9,Assumptions!$B$9,IF(C32=Assumptions!$A$10,Assumptions!$B$10,"")))</f>
        <v/>
      </c>
      <c r="E32" s="118" t="str">
        <f>IF('Bonus Calculator'!D32=ISBLANK(TRUE)," ",'Bonus Calculator'!D32)</f>
        <v xml:space="preserve"> </v>
      </c>
      <c r="F32" s="117" t="str">
        <f>IF(E32=Assumptions!$A$17,Assumptions!$B$17,IF(E32=Assumptions!$A$18,Assumptions!$B$18,IF(E32=Assumptions!$A$19,Assumptions!$B$19,IF(E32=Assumptions!$A$20,Assumptions!$B$20,IF(E32=Assumptions!$A$21,Assumptions!$B$21,"")))))</f>
        <v/>
      </c>
      <c r="G32" s="115" t="str">
        <f>IF('Bonus Calculator'!B32=ISBLANK(TRUE)," ",B32*D32*F32)</f>
        <v xml:space="preserve"> </v>
      </c>
      <c r="H32" s="117" t="str">
        <f>IF('Bonus Calculator'!B32=ISBLANK(TRUE),"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32" s="48" t="str">
        <f>IF('Bonus Calculator'!E32 = ISBLANK(TRUE), " ", 'Bonus Calculator'!E32)</f>
        <v xml:space="preserve"> </v>
      </c>
      <c r="J32" s="48" t="str">
        <f>IF('Bonus Calculator'!F32 = ISBLANK(TRUE), " ", 'Bonus Calculator'!F32)</f>
        <v xml:space="preserve"> </v>
      </c>
      <c r="K32" s="48" t="str">
        <f>IF('Bonus Calculator'!G32 = ISBLANK(TRUE), " ", 'Bonus Calculator'!G32)</f>
        <v xml:space="preserve"> </v>
      </c>
    </row>
    <row r="33" spans="1:11" s="71" customFormat="1" ht="20.100000000000001" customHeight="1" x14ac:dyDescent="0.25">
      <c r="A33" s="114" t="str">
        <f>IF('Bonus Calculator'!A33 = ISBLANK(TRUE), " ", 'Bonus Calculator'!A33)</f>
        <v xml:space="preserve"> </v>
      </c>
      <c r="B33" s="115" t="str">
        <f>IF('Bonus Calculator'!B33=ISBLANK(TRUE)," ",'Bonus Calculator'!B33)</f>
        <v xml:space="preserve"> </v>
      </c>
      <c r="C33" s="116" t="str">
        <f>IF('Bonus Calculator'!C33 = ISBLANK(TRUE), " ", 'Bonus Calculator'!C33)</f>
        <v xml:space="preserve"> </v>
      </c>
      <c r="D33" s="117" t="str">
        <f>IF(C33=Assumptions!$A$8,Assumptions!$B$8,IF(C33=Assumptions!$A$9,Assumptions!$B$9,IF(C33=Assumptions!$A$10,Assumptions!$B$10,"")))</f>
        <v/>
      </c>
      <c r="E33" s="118" t="str">
        <f>IF('Bonus Calculator'!D33=ISBLANK(TRUE)," ",'Bonus Calculator'!D33)</f>
        <v xml:space="preserve"> </v>
      </c>
      <c r="F33" s="117" t="str">
        <f>IF(E33=Assumptions!$A$17,Assumptions!$B$17,IF(E33=Assumptions!$A$18,Assumptions!$B$18,IF(E33=Assumptions!$A$19,Assumptions!$B$19,IF(E33=Assumptions!$A$20,Assumptions!$B$20,IF(E33=Assumptions!$A$21,Assumptions!$B$21,"")))))</f>
        <v/>
      </c>
      <c r="G33" s="115" t="str">
        <f>IF('Bonus Calculator'!B33=ISBLANK(TRUE)," ",B33*D33*F33)</f>
        <v xml:space="preserve"> </v>
      </c>
      <c r="H33" s="117" t="str">
        <f>IF('Bonus Calculator'!B33=ISBLANK(TRUE),"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33" s="48" t="str">
        <f>IF('Bonus Calculator'!E33 = ISBLANK(TRUE), " ", 'Bonus Calculator'!E33)</f>
        <v xml:space="preserve"> </v>
      </c>
      <c r="J33" s="48" t="str">
        <f>IF('Bonus Calculator'!F33 = ISBLANK(TRUE), " ", 'Bonus Calculator'!F33)</f>
        <v xml:space="preserve"> </v>
      </c>
      <c r="K33" s="48" t="str">
        <f>IF('Bonus Calculator'!G33 = ISBLANK(TRUE), " ", 'Bonus Calculator'!G33)</f>
        <v xml:space="preserve"> </v>
      </c>
    </row>
    <row r="34" spans="1:11" s="71" customFormat="1" ht="20.100000000000001" customHeight="1" x14ac:dyDescent="0.25">
      <c r="A34" s="114" t="str">
        <f>IF('Bonus Calculator'!A34 = ISBLANK(TRUE), " ", 'Bonus Calculator'!A34)</f>
        <v xml:space="preserve"> </v>
      </c>
      <c r="B34" s="115" t="str">
        <f>IF('Bonus Calculator'!B34=ISBLANK(TRUE)," ",'Bonus Calculator'!B34)</f>
        <v xml:space="preserve"> </v>
      </c>
      <c r="C34" s="116" t="str">
        <f>IF('Bonus Calculator'!C34 = ISBLANK(TRUE), " ", 'Bonus Calculator'!C34)</f>
        <v xml:space="preserve"> </v>
      </c>
      <c r="D34" s="117" t="str">
        <f>IF(C34=Assumptions!$A$8,Assumptions!$B$8,IF(C34=Assumptions!$A$9,Assumptions!$B$9,IF(C34=Assumptions!$A$10,Assumptions!$B$10,"")))</f>
        <v/>
      </c>
      <c r="E34" s="118" t="str">
        <f>IF('Bonus Calculator'!D34=ISBLANK(TRUE)," ",'Bonus Calculator'!D34)</f>
        <v xml:space="preserve"> </v>
      </c>
      <c r="F34" s="117" t="str">
        <f>IF(E34=Assumptions!$A$17,Assumptions!$B$17,IF(E34=Assumptions!$A$18,Assumptions!$B$18,IF(E34=Assumptions!$A$19,Assumptions!$B$19,IF(E34=Assumptions!$A$20,Assumptions!$B$20,IF(E34=Assumptions!$A$21,Assumptions!$B$21,"")))))</f>
        <v/>
      </c>
      <c r="G34" s="115" t="str">
        <f>IF('Bonus Calculator'!B34=ISBLANK(TRUE)," ",B34*D34*F34)</f>
        <v xml:space="preserve"> </v>
      </c>
      <c r="H34" s="117" t="str">
        <f>IF('Bonus Calculator'!B34=ISBLANK(TRUE),"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34" s="48" t="str">
        <f>IF('Bonus Calculator'!E34 = ISBLANK(TRUE), " ", 'Bonus Calculator'!E34)</f>
        <v xml:space="preserve"> </v>
      </c>
      <c r="J34" s="48" t="str">
        <f>IF('Bonus Calculator'!F34 = ISBLANK(TRUE), " ", 'Bonus Calculator'!F34)</f>
        <v xml:space="preserve"> </v>
      </c>
      <c r="K34" s="48" t="str">
        <f>IF('Bonus Calculator'!G34 = ISBLANK(TRUE), " ", 'Bonus Calculator'!G34)</f>
        <v xml:space="preserve"> </v>
      </c>
    </row>
    <row r="35" spans="1:11" s="71" customFormat="1" ht="20.100000000000001" customHeight="1" x14ac:dyDescent="0.25">
      <c r="A35" s="114" t="str">
        <f>IF('Bonus Calculator'!A35 = ISBLANK(TRUE), " ", 'Bonus Calculator'!A35)</f>
        <v xml:space="preserve"> </v>
      </c>
      <c r="B35" s="115" t="str">
        <f>IF('Bonus Calculator'!B35=ISBLANK(TRUE)," ",'Bonus Calculator'!B35)</f>
        <v xml:space="preserve"> </v>
      </c>
      <c r="C35" s="116" t="str">
        <f>IF('Bonus Calculator'!C35 = ISBLANK(TRUE), " ", 'Bonus Calculator'!C35)</f>
        <v xml:space="preserve"> </v>
      </c>
      <c r="D35" s="117" t="str">
        <f>IF(C35=Assumptions!$A$8,Assumptions!$B$8,IF(C35=Assumptions!$A$9,Assumptions!$B$9,IF(C35=Assumptions!$A$10,Assumptions!$B$10,"")))</f>
        <v/>
      </c>
      <c r="E35" s="118" t="str">
        <f>IF('Bonus Calculator'!D35=ISBLANK(TRUE)," ",'Bonus Calculator'!D35)</f>
        <v xml:space="preserve"> </v>
      </c>
      <c r="F35" s="117" t="str">
        <f>IF(E35=Assumptions!$A$17,Assumptions!$B$17,IF(E35=Assumptions!$A$18,Assumptions!$B$18,IF(E35=Assumptions!$A$19,Assumptions!$B$19,IF(E35=Assumptions!$A$20,Assumptions!$B$20,IF(E35=Assumptions!$A$21,Assumptions!$B$21,"")))))</f>
        <v/>
      </c>
      <c r="G35" s="115" t="str">
        <f>IF('Bonus Calculator'!B35=ISBLANK(TRUE)," ",B35*D35*F35)</f>
        <v xml:space="preserve"> </v>
      </c>
      <c r="H35" s="117" t="str">
        <f>IF('Bonus Calculator'!B35=ISBLANK(TRUE),"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35" s="48" t="str">
        <f>IF('Bonus Calculator'!E35 = ISBLANK(TRUE), " ", 'Bonus Calculator'!E35)</f>
        <v xml:space="preserve"> </v>
      </c>
      <c r="J35" s="48" t="str">
        <f>IF('Bonus Calculator'!F35 = ISBLANK(TRUE), " ", 'Bonus Calculator'!F35)</f>
        <v xml:space="preserve"> </v>
      </c>
      <c r="K35" s="48" t="str">
        <f>IF('Bonus Calculator'!G35 = ISBLANK(TRUE), " ", 'Bonus Calculator'!G35)</f>
        <v xml:space="preserve"> </v>
      </c>
    </row>
    <row r="36" spans="1:11" s="71" customFormat="1" ht="20.100000000000001" customHeight="1" x14ac:dyDescent="0.25">
      <c r="A36" s="114" t="str">
        <f>IF('Bonus Calculator'!A36 = ISBLANK(TRUE), " ", 'Bonus Calculator'!A36)</f>
        <v xml:space="preserve"> </v>
      </c>
      <c r="B36" s="115" t="str">
        <f>IF('Bonus Calculator'!B36=ISBLANK(TRUE)," ",'Bonus Calculator'!B36)</f>
        <v xml:space="preserve"> </v>
      </c>
      <c r="C36" s="116" t="str">
        <f>IF('Bonus Calculator'!C36 = ISBLANK(TRUE), " ", 'Bonus Calculator'!C36)</f>
        <v xml:space="preserve"> </v>
      </c>
      <c r="D36" s="117" t="str">
        <f>IF(C36=Assumptions!$A$8,Assumptions!$B$8,IF(C36=Assumptions!$A$9,Assumptions!$B$9,IF(C36=Assumptions!$A$10,Assumptions!$B$10,"")))</f>
        <v/>
      </c>
      <c r="E36" s="118" t="str">
        <f>IF('Bonus Calculator'!D36=ISBLANK(TRUE)," ",'Bonus Calculator'!D36)</f>
        <v xml:space="preserve"> </v>
      </c>
      <c r="F36" s="117" t="str">
        <f>IF(E36=Assumptions!$A$17,Assumptions!$B$17,IF(E36=Assumptions!$A$18,Assumptions!$B$18,IF(E36=Assumptions!$A$19,Assumptions!$B$19,IF(E36=Assumptions!$A$20,Assumptions!$B$20,IF(E36=Assumptions!$A$21,Assumptions!$B$21,"")))))</f>
        <v/>
      </c>
      <c r="G36" s="115" t="str">
        <f>IF('Bonus Calculator'!B36=ISBLANK(TRUE)," ",B36*D36*F36)</f>
        <v xml:space="preserve"> </v>
      </c>
      <c r="H36" s="117" t="str">
        <f>IF('Bonus Calculator'!B36=ISBLANK(TRUE),"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36" s="48" t="str">
        <f>IF('Bonus Calculator'!E36 = ISBLANK(TRUE), " ", 'Bonus Calculator'!E36)</f>
        <v xml:space="preserve"> </v>
      </c>
      <c r="J36" s="48" t="str">
        <f>IF('Bonus Calculator'!F36 = ISBLANK(TRUE), " ", 'Bonus Calculator'!F36)</f>
        <v xml:space="preserve"> </v>
      </c>
      <c r="K36" s="48" t="str">
        <f>IF('Bonus Calculator'!G36 = ISBLANK(TRUE), " ", 'Bonus Calculator'!G36)</f>
        <v xml:space="preserve"> </v>
      </c>
    </row>
    <row r="37" spans="1:11" s="71" customFormat="1" ht="20.100000000000001" customHeight="1" x14ac:dyDescent="0.25">
      <c r="A37" s="114" t="str">
        <f>IF('Bonus Calculator'!A37 = ISBLANK(TRUE), " ", 'Bonus Calculator'!A37)</f>
        <v xml:space="preserve"> </v>
      </c>
      <c r="B37" s="115" t="str">
        <f>IF('Bonus Calculator'!B37=ISBLANK(TRUE)," ",'Bonus Calculator'!B37)</f>
        <v xml:space="preserve"> </v>
      </c>
      <c r="C37" s="116" t="str">
        <f>IF('Bonus Calculator'!C37 = ISBLANK(TRUE), " ", 'Bonus Calculator'!C37)</f>
        <v xml:space="preserve"> </v>
      </c>
      <c r="D37" s="117" t="str">
        <f>IF(C37=Assumptions!$A$8,Assumptions!$B$8,IF(C37=Assumptions!$A$9,Assumptions!$B$9,IF(C37=Assumptions!$A$10,Assumptions!$B$10,"")))</f>
        <v/>
      </c>
      <c r="E37" s="118" t="str">
        <f>IF('Bonus Calculator'!D37=ISBLANK(TRUE)," ",'Bonus Calculator'!D37)</f>
        <v xml:space="preserve"> </v>
      </c>
      <c r="F37" s="117" t="str">
        <f>IF(E37=Assumptions!$A$17,Assumptions!$B$17,IF(E37=Assumptions!$A$18,Assumptions!$B$18,IF(E37=Assumptions!$A$19,Assumptions!$B$19,IF(E37=Assumptions!$A$20,Assumptions!$B$20,IF(E37=Assumptions!$A$21,Assumptions!$B$21,"")))))</f>
        <v/>
      </c>
      <c r="G37" s="115" t="str">
        <f>IF('Bonus Calculator'!B37=ISBLANK(TRUE)," ",B37*D37*F37)</f>
        <v xml:space="preserve"> </v>
      </c>
      <c r="H37" s="117" t="str">
        <f>IF('Bonus Calculator'!B37=ISBLANK(TRUE),"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37" s="48" t="str">
        <f>IF('Bonus Calculator'!E37 = ISBLANK(TRUE), " ", 'Bonus Calculator'!E37)</f>
        <v xml:space="preserve"> </v>
      </c>
      <c r="J37" s="48" t="str">
        <f>IF('Bonus Calculator'!F37 = ISBLANK(TRUE), " ", 'Bonus Calculator'!F37)</f>
        <v xml:space="preserve"> </v>
      </c>
      <c r="K37" s="48" t="str">
        <f>IF('Bonus Calculator'!G37 = ISBLANK(TRUE), " ", 'Bonus Calculator'!G37)</f>
        <v xml:space="preserve"> </v>
      </c>
    </row>
    <row r="38" spans="1:11" s="71" customFormat="1" ht="20.100000000000001" customHeight="1" x14ac:dyDescent="0.25">
      <c r="A38" s="114" t="str">
        <f>IF('Bonus Calculator'!A38 = ISBLANK(TRUE), " ", 'Bonus Calculator'!A38)</f>
        <v xml:space="preserve"> </v>
      </c>
      <c r="B38" s="115" t="str">
        <f>IF('Bonus Calculator'!B38=ISBLANK(TRUE)," ",'Bonus Calculator'!B38)</f>
        <v xml:space="preserve"> </v>
      </c>
      <c r="C38" s="116" t="str">
        <f>IF('Bonus Calculator'!C38 = ISBLANK(TRUE), " ", 'Bonus Calculator'!C38)</f>
        <v xml:space="preserve"> </v>
      </c>
      <c r="D38" s="117" t="str">
        <f>IF(C38=Assumptions!$A$8,Assumptions!$B$8,IF(C38=Assumptions!$A$9,Assumptions!$B$9,IF(C38=Assumptions!$A$10,Assumptions!$B$10,"")))</f>
        <v/>
      </c>
      <c r="E38" s="118" t="str">
        <f>IF('Bonus Calculator'!D38=ISBLANK(TRUE)," ",'Bonus Calculator'!D38)</f>
        <v xml:space="preserve"> </v>
      </c>
      <c r="F38" s="117" t="str">
        <f>IF(E38=Assumptions!$A$17,Assumptions!$B$17,IF(E38=Assumptions!$A$18,Assumptions!$B$18,IF(E38=Assumptions!$A$19,Assumptions!$B$19,IF(E38=Assumptions!$A$20,Assumptions!$B$20,IF(E38=Assumptions!$A$21,Assumptions!$B$21,"")))))</f>
        <v/>
      </c>
      <c r="G38" s="115" t="str">
        <f>IF('Bonus Calculator'!B38=ISBLANK(TRUE)," ",B38*D38*F38)</f>
        <v xml:space="preserve"> </v>
      </c>
      <c r="H38" s="117" t="str">
        <f>IF('Bonus Calculator'!B38=ISBLANK(TRUE),"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38" s="48" t="str">
        <f>IF('Bonus Calculator'!E38 = ISBLANK(TRUE), " ", 'Bonus Calculator'!E38)</f>
        <v xml:space="preserve"> </v>
      </c>
      <c r="J38" s="48" t="str">
        <f>IF('Bonus Calculator'!F38 = ISBLANK(TRUE), " ", 'Bonus Calculator'!F38)</f>
        <v xml:space="preserve"> </v>
      </c>
      <c r="K38" s="48" t="str">
        <f>IF('Bonus Calculator'!G38 = ISBLANK(TRUE), " ", 'Bonus Calculator'!G38)</f>
        <v xml:space="preserve"> </v>
      </c>
    </row>
    <row r="39" spans="1:11" s="71" customFormat="1" ht="20.100000000000001" customHeight="1" x14ac:dyDescent="0.25">
      <c r="A39" s="114" t="str">
        <f>IF('Bonus Calculator'!A39 = ISBLANK(TRUE), " ", 'Bonus Calculator'!A39)</f>
        <v xml:space="preserve"> </v>
      </c>
      <c r="B39" s="115" t="str">
        <f>IF('Bonus Calculator'!B39=ISBLANK(TRUE)," ",'Bonus Calculator'!B39)</f>
        <v xml:space="preserve"> </v>
      </c>
      <c r="C39" s="116" t="str">
        <f>IF('Bonus Calculator'!C39 = ISBLANK(TRUE), " ", 'Bonus Calculator'!C39)</f>
        <v xml:space="preserve"> </v>
      </c>
      <c r="D39" s="117" t="str">
        <f>IF(C39=Assumptions!$A$8,Assumptions!$B$8,IF(C39=Assumptions!$A$9,Assumptions!$B$9,IF(C39=Assumptions!$A$10,Assumptions!$B$10,"")))</f>
        <v/>
      </c>
      <c r="E39" s="118" t="str">
        <f>IF('Bonus Calculator'!D39=ISBLANK(TRUE)," ",'Bonus Calculator'!D39)</f>
        <v xml:space="preserve"> </v>
      </c>
      <c r="F39" s="117" t="str">
        <f>IF(E39=Assumptions!$A$17,Assumptions!$B$17,IF(E39=Assumptions!$A$18,Assumptions!$B$18,IF(E39=Assumptions!$A$19,Assumptions!$B$19,IF(E39=Assumptions!$A$20,Assumptions!$B$20,IF(E39=Assumptions!$A$21,Assumptions!$B$21,"")))))</f>
        <v/>
      </c>
      <c r="G39" s="115" t="str">
        <f>IF('Bonus Calculator'!B39=ISBLANK(TRUE)," ",B39*D39*F39)</f>
        <v xml:space="preserve"> </v>
      </c>
      <c r="H39" s="117" t="str">
        <f>IF('Bonus Calculator'!B39=ISBLANK(TRUE),"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39" s="48" t="str">
        <f>IF('Bonus Calculator'!E39 = ISBLANK(TRUE), " ", 'Bonus Calculator'!E39)</f>
        <v xml:space="preserve"> </v>
      </c>
      <c r="J39" s="48" t="str">
        <f>IF('Bonus Calculator'!F39 = ISBLANK(TRUE), " ", 'Bonus Calculator'!F39)</f>
        <v xml:space="preserve"> </v>
      </c>
      <c r="K39" s="48" t="str">
        <f>IF('Bonus Calculator'!G39 = ISBLANK(TRUE), " ", 'Bonus Calculator'!G39)</f>
        <v xml:space="preserve"> </v>
      </c>
    </row>
    <row r="40" spans="1:11" s="71" customFormat="1" ht="20.100000000000001" customHeight="1" x14ac:dyDescent="0.25">
      <c r="A40" s="114" t="str">
        <f>IF('Bonus Calculator'!A40 = ISBLANK(TRUE), " ", 'Bonus Calculator'!A40)</f>
        <v xml:space="preserve"> </v>
      </c>
      <c r="B40" s="115" t="str">
        <f>IF('Bonus Calculator'!B40=ISBLANK(TRUE)," ",'Bonus Calculator'!B40)</f>
        <v xml:space="preserve"> </v>
      </c>
      <c r="C40" s="116" t="str">
        <f>IF('Bonus Calculator'!C40 = ISBLANK(TRUE), " ", 'Bonus Calculator'!C40)</f>
        <v xml:space="preserve"> </v>
      </c>
      <c r="D40" s="117" t="str">
        <f>IF(C40=Assumptions!$A$8,Assumptions!$B$8,IF(C40=Assumptions!$A$9,Assumptions!$B$9,IF(C40=Assumptions!$A$10,Assumptions!$B$10,"")))</f>
        <v/>
      </c>
      <c r="E40" s="118" t="str">
        <f>IF('Bonus Calculator'!D40=ISBLANK(TRUE)," ",'Bonus Calculator'!D40)</f>
        <v xml:space="preserve"> </v>
      </c>
      <c r="F40" s="117" t="str">
        <f>IF(E40=Assumptions!$A$17,Assumptions!$B$17,IF(E40=Assumptions!$A$18,Assumptions!$B$18,IF(E40=Assumptions!$A$19,Assumptions!$B$19,IF(E40=Assumptions!$A$20,Assumptions!$B$20,IF(E40=Assumptions!$A$21,Assumptions!$B$21,"")))))</f>
        <v/>
      </c>
      <c r="G40" s="115" t="str">
        <f>IF('Bonus Calculator'!B40=ISBLANK(TRUE)," ",B40*D40*F40)</f>
        <v xml:space="preserve"> </v>
      </c>
      <c r="H40" s="117" t="str">
        <f>IF('Bonus Calculator'!B40=ISBLANK(TRUE),"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40" s="48" t="str">
        <f>IF('Bonus Calculator'!E40 = ISBLANK(TRUE), " ", 'Bonus Calculator'!E40)</f>
        <v xml:space="preserve"> </v>
      </c>
      <c r="J40" s="48" t="str">
        <f>IF('Bonus Calculator'!F40 = ISBLANK(TRUE), " ", 'Bonus Calculator'!F40)</f>
        <v xml:space="preserve"> </v>
      </c>
      <c r="K40" s="48" t="str">
        <f>IF('Bonus Calculator'!G40 = ISBLANK(TRUE), " ", 'Bonus Calculator'!G40)</f>
        <v xml:space="preserve"> </v>
      </c>
    </row>
    <row r="41" spans="1:11" s="71" customFormat="1" ht="20.100000000000001" customHeight="1" x14ac:dyDescent="0.25">
      <c r="A41" s="114" t="str">
        <f>IF('Bonus Calculator'!A41 = ISBLANK(TRUE), " ", 'Bonus Calculator'!A41)</f>
        <v xml:space="preserve"> </v>
      </c>
      <c r="B41" s="115" t="str">
        <f>IF('Bonus Calculator'!B41=ISBLANK(TRUE)," ",'Bonus Calculator'!B41)</f>
        <v xml:space="preserve"> </v>
      </c>
      <c r="C41" s="116" t="str">
        <f>IF('Bonus Calculator'!C41 = ISBLANK(TRUE), " ", 'Bonus Calculator'!C41)</f>
        <v xml:space="preserve"> </v>
      </c>
      <c r="D41" s="117" t="str">
        <f>IF(C41=Assumptions!$A$8,Assumptions!$B$8,IF(C41=Assumptions!$A$9,Assumptions!$B$9,IF(C41=Assumptions!$A$10,Assumptions!$B$10,"")))</f>
        <v/>
      </c>
      <c r="E41" s="118" t="str">
        <f>IF('Bonus Calculator'!D41=ISBLANK(TRUE)," ",'Bonus Calculator'!D41)</f>
        <v xml:space="preserve"> </v>
      </c>
      <c r="F41" s="117" t="str">
        <f>IF(E41=Assumptions!$A$17,Assumptions!$B$17,IF(E41=Assumptions!$A$18,Assumptions!$B$18,IF(E41=Assumptions!$A$19,Assumptions!$B$19,IF(E41=Assumptions!$A$20,Assumptions!$B$20,IF(E41=Assumptions!$A$21,Assumptions!$B$21,"")))))</f>
        <v/>
      </c>
      <c r="G41" s="115" t="str">
        <f>IF('Bonus Calculator'!B41=ISBLANK(TRUE)," ",B41*D41*F41)</f>
        <v xml:space="preserve"> </v>
      </c>
      <c r="H41" s="117" t="str">
        <f>IF('Bonus Calculator'!B41=ISBLANK(TRUE),"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41" s="48" t="str">
        <f>IF('Bonus Calculator'!E41 = ISBLANK(TRUE), " ", 'Bonus Calculator'!E41)</f>
        <v xml:space="preserve"> </v>
      </c>
      <c r="J41" s="48" t="str">
        <f>IF('Bonus Calculator'!F41 = ISBLANK(TRUE), " ", 'Bonus Calculator'!F41)</f>
        <v xml:space="preserve"> </v>
      </c>
      <c r="K41" s="48" t="str">
        <f>IF('Bonus Calculator'!G41 = ISBLANK(TRUE), " ", 'Bonus Calculator'!G41)</f>
        <v xml:space="preserve"> </v>
      </c>
    </row>
    <row r="42" spans="1:11" s="71" customFormat="1" ht="20.100000000000001" customHeight="1" x14ac:dyDescent="0.25">
      <c r="A42" s="114" t="str">
        <f>IF('Bonus Calculator'!A42 = ISBLANK(TRUE), " ", 'Bonus Calculator'!A42)</f>
        <v xml:space="preserve"> </v>
      </c>
      <c r="B42" s="115" t="str">
        <f>IF('Bonus Calculator'!B42=ISBLANK(TRUE)," ",'Bonus Calculator'!B42)</f>
        <v xml:space="preserve"> </v>
      </c>
      <c r="C42" s="116" t="str">
        <f>IF('Bonus Calculator'!C42 = ISBLANK(TRUE), " ", 'Bonus Calculator'!C42)</f>
        <v xml:space="preserve"> </v>
      </c>
      <c r="D42" s="117" t="str">
        <f>IF(C42=Assumptions!$A$8,Assumptions!$B$8,IF(C42=Assumptions!$A$9,Assumptions!$B$9,IF(C42=Assumptions!$A$10,Assumptions!$B$10,"")))</f>
        <v/>
      </c>
      <c r="E42" s="118" t="str">
        <f>IF('Bonus Calculator'!D42=ISBLANK(TRUE)," ",'Bonus Calculator'!D42)</f>
        <v xml:space="preserve"> </v>
      </c>
      <c r="F42" s="117" t="str">
        <f>IF(E42=Assumptions!$A$17,Assumptions!$B$17,IF(E42=Assumptions!$A$18,Assumptions!$B$18,IF(E42=Assumptions!$A$19,Assumptions!$B$19,IF(E42=Assumptions!$A$20,Assumptions!$B$20,IF(E42=Assumptions!$A$21,Assumptions!$B$21,"")))))</f>
        <v/>
      </c>
      <c r="G42" s="115" t="str">
        <f>IF('Bonus Calculator'!B42=ISBLANK(TRUE)," ",B42*D42*F42)</f>
        <v xml:space="preserve"> </v>
      </c>
      <c r="H42" s="117" t="str">
        <f>IF('Bonus Calculator'!B42=ISBLANK(TRUE),"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42" s="48" t="str">
        <f>IF('Bonus Calculator'!E42 = ISBLANK(TRUE), " ", 'Bonus Calculator'!E42)</f>
        <v xml:space="preserve"> </v>
      </c>
      <c r="J42" s="48" t="str">
        <f>IF('Bonus Calculator'!F42 = ISBLANK(TRUE), " ", 'Bonus Calculator'!F42)</f>
        <v xml:space="preserve"> </v>
      </c>
      <c r="K42" s="48" t="str">
        <f>IF('Bonus Calculator'!G42 = ISBLANK(TRUE), " ", 'Bonus Calculator'!G42)</f>
        <v xml:space="preserve"> </v>
      </c>
    </row>
    <row r="43" spans="1:11" s="71" customFormat="1" ht="20.100000000000001" customHeight="1" x14ac:dyDescent="0.25">
      <c r="A43" s="114" t="str">
        <f>IF('Bonus Calculator'!A43 = ISBLANK(TRUE), " ", 'Bonus Calculator'!A43)</f>
        <v xml:space="preserve"> </v>
      </c>
      <c r="B43" s="115" t="str">
        <f>IF('Bonus Calculator'!B43=ISBLANK(TRUE)," ",'Bonus Calculator'!B43)</f>
        <v xml:space="preserve"> </v>
      </c>
      <c r="C43" s="116" t="str">
        <f>IF('Bonus Calculator'!C43 = ISBLANK(TRUE), " ", 'Bonus Calculator'!C43)</f>
        <v xml:space="preserve"> </v>
      </c>
      <c r="D43" s="117" t="str">
        <f>IF(C43=Assumptions!$A$8,Assumptions!$B$8,IF(C43=Assumptions!$A$9,Assumptions!$B$9,IF(C43=Assumptions!$A$10,Assumptions!$B$10,"")))</f>
        <v/>
      </c>
      <c r="E43" s="118" t="str">
        <f>IF('Bonus Calculator'!D43=ISBLANK(TRUE)," ",'Bonus Calculator'!D43)</f>
        <v xml:space="preserve"> </v>
      </c>
      <c r="F43" s="117" t="str">
        <f>IF(E43=Assumptions!$A$17,Assumptions!$B$17,IF(E43=Assumptions!$A$18,Assumptions!$B$18,IF(E43=Assumptions!$A$19,Assumptions!$B$19,IF(E43=Assumptions!$A$20,Assumptions!$B$20,IF(E43=Assumptions!$A$21,Assumptions!$B$21,"")))))</f>
        <v/>
      </c>
      <c r="G43" s="115" t="str">
        <f>IF('Bonus Calculator'!B43=ISBLANK(TRUE)," ",B43*D43*F43)</f>
        <v xml:space="preserve"> </v>
      </c>
      <c r="H43" s="117" t="str">
        <f>IF('Bonus Calculator'!B43=ISBLANK(TRUE),"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43" s="48" t="str">
        <f>IF('Bonus Calculator'!E43 = ISBLANK(TRUE), " ", 'Bonus Calculator'!E43)</f>
        <v xml:space="preserve"> </v>
      </c>
      <c r="J43" s="48" t="str">
        <f>IF('Bonus Calculator'!F43 = ISBLANK(TRUE), " ", 'Bonus Calculator'!F43)</f>
        <v xml:space="preserve"> </v>
      </c>
      <c r="K43" s="48" t="str">
        <f>IF('Bonus Calculator'!G43 = ISBLANK(TRUE), " ", 'Bonus Calculator'!G43)</f>
        <v xml:space="preserve"> </v>
      </c>
    </row>
    <row r="44" spans="1:11" s="71" customFormat="1" ht="20.100000000000001" customHeight="1" x14ac:dyDescent="0.25">
      <c r="A44" s="114" t="str">
        <f>IF('Bonus Calculator'!A44 = ISBLANK(TRUE), " ", 'Bonus Calculator'!A44)</f>
        <v xml:space="preserve"> </v>
      </c>
      <c r="B44" s="115" t="str">
        <f>IF('Bonus Calculator'!B44=ISBLANK(TRUE)," ",'Bonus Calculator'!B44)</f>
        <v xml:space="preserve"> </v>
      </c>
      <c r="C44" s="116" t="str">
        <f>IF('Bonus Calculator'!C44 = ISBLANK(TRUE), " ", 'Bonus Calculator'!C44)</f>
        <v xml:space="preserve"> </v>
      </c>
      <c r="D44" s="117" t="str">
        <f>IF(C44=Assumptions!$A$8,Assumptions!$B$8,IF(C44=Assumptions!$A$9,Assumptions!$B$9,IF(C44=Assumptions!$A$10,Assumptions!$B$10,"")))</f>
        <v/>
      </c>
      <c r="E44" s="118" t="str">
        <f>IF('Bonus Calculator'!D44=ISBLANK(TRUE)," ",'Bonus Calculator'!D44)</f>
        <v xml:space="preserve"> </v>
      </c>
      <c r="F44" s="117" t="str">
        <f>IF(E44=Assumptions!$A$17,Assumptions!$B$17,IF(E44=Assumptions!$A$18,Assumptions!$B$18,IF(E44=Assumptions!$A$19,Assumptions!$B$19,IF(E44=Assumptions!$A$20,Assumptions!$B$20,IF(E44=Assumptions!$A$21,Assumptions!$B$21,"")))))</f>
        <v/>
      </c>
      <c r="G44" s="115" t="str">
        <f>IF('Bonus Calculator'!B44=ISBLANK(TRUE)," ",B44*D44*F44)</f>
        <v xml:space="preserve"> </v>
      </c>
      <c r="H44" s="117" t="str">
        <f>IF('Bonus Calculator'!B44=ISBLANK(TRUE),"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44" s="48" t="str">
        <f>IF('Bonus Calculator'!E44 = ISBLANK(TRUE), " ", 'Bonus Calculator'!E44)</f>
        <v xml:space="preserve"> </v>
      </c>
      <c r="J44" s="48" t="str">
        <f>IF('Bonus Calculator'!F44 = ISBLANK(TRUE), " ", 'Bonus Calculator'!F44)</f>
        <v xml:space="preserve"> </v>
      </c>
      <c r="K44" s="48" t="str">
        <f>IF('Bonus Calculator'!G44 = ISBLANK(TRUE), " ", 'Bonus Calculator'!G44)</f>
        <v xml:space="preserve"> </v>
      </c>
    </row>
    <row r="45" spans="1:11" s="71" customFormat="1" ht="20.100000000000001" customHeight="1" x14ac:dyDescent="0.25">
      <c r="A45" s="114" t="str">
        <f>IF('Bonus Calculator'!A45 = ISBLANK(TRUE), " ", 'Bonus Calculator'!A45)</f>
        <v xml:space="preserve"> </v>
      </c>
      <c r="B45" s="115" t="str">
        <f>IF('Bonus Calculator'!B45=ISBLANK(TRUE)," ",'Bonus Calculator'!B45)</f>
        <v xml:space="preserve"> </v>
      </c>
      <c r="C45" s="116" t="str">
        <f>IF('Bonus Calculator'!C45 = ISBLANK(TRUE), " ", 'Bonus Calculator'!C45)</f>
        <v xml:space="preserve"> </v>
      </c>
      <c r="D45" s="117" t="str">
        <f>IF(C45=Assumptions!$A$8,Assumptions!$B$8,IF(C45=Assumptions!$A$9,Assumptions!$B$9,IF(C45=Assumptions!$A$10,Assumptions!$B$10,"")))</f>
        <v/>
      </c>
      <c r="E45" s="118" t="str">
        <f>IF('Bonus Calculator'!D45=ISBLANK(TRUE)," ",'Bonus Calculator'!D45)</f>
        <v xml:space="preserve"> </v>
      </c>
      <c r="F45" s="117" t="str">
        <f>IF(E45=Assumptions!$A$17,Assumptions!$B$17,IF(E45=Assumptions!$A$18,Assumptions!$B$18,IF(E45=Assumptions!$A$19,Assumptions!$B$19,IF(E45=Assumptions!$A$20,Assumptions!$B$20,IF(E45=Assumptions!$A$21,Assumptions!$B$21,"")))))</f>
        <v/>
      </c>
      <c r="G45" s="115" t="str">
        <f>IF('Bonus Calculator'!B45=ISBLANK(TRUE)," ",B45*D45*F45)</f>
        <v xml:space="preserve"> </v>
      </c>
      <c r="H45" s="117" t="str">
        <f>IF('Bonus Calculator'!B45=ISBLANK(TRUE)," ",IF($B$5=Assumptions!$A$29,Assumptions!$B$29,IF($B$5=Assumptions!$A$30,Assumptions!$B$30,IF($B$5=Assumptions!$A$31,Assumptions!$B$31,IF($B$5=Assumptions!$A$32,Assumptions!$B$32,IF($B$5=Assumptions!$A$33,Assumptions!$B$33,""))))))</f>
        <v xml:space="preserve"> </v>
      </c>
      <c r="I45" s="48" t="str">
        <f>IF('Bonus Calculator'!E45 = ISBLANK(TRUE), " ", 'Bonus Calculator'!E45)</f>
        <v xml:space="preserve"> </v>
      </c>
      <c r="J45" s="48" t="str">
        <f>IF('Bonus Calculator'!F45 = ISBLANK(TRUE), " ", 'Bonus Calculator'!F45)</f>
        <v xml:space="preserve"> </v>
      </c>
      <c r="K45" s="48" t="str">
        <f>IF('Bonus Calculator'!G45 = ISBLANK(TRUE), " ", 'Bonus Calculator'!G45)</f>
        <v xml:space="preserve"> </v>
      </c>
    </row>
    <row r="46" spans="1:11" s="71" customFormat="1" ht="20.100000000000001" customHeight="1" x14ac:dyDescent="0.25">
      <c r="A46" s="83" t="s">
        <v>34</v>
      </c>
      <c r="B46" s="79"/>
      <c r="C46" s="80"/>
      <c r="D46" s="79"/>
      <c r="E46" s="79"/>
      <c r="F46" s="79"/>
      <c r="G46" s="79"/>
      <c r="H46" s="79"/>
      <c r="I46" s="54">
        <f>SUM(I9:I45)</f>
        <v>23587.5</v>
      </c>
      <c r="J46" s="54">
        <f>SUM(J9:J45)</f>
        <v>11793.75</v>
      </c>
      <c r="K46" s="54">
        <f>SUM(K9:K45)</f>
        <v>188587.5</v>
      </c>
    </row>
    <row r="47" spans="1:11" x14ac:dyDescent="0.2">
      <c r="A47" s="84"/>
      <c r="C47" s="81"/>
    </row>
    <row r="48" spans="1:11" x14ac:dyDescent="0.2">
      <c r="A48" s="84"/>
      <c r="C48" s="81"/>
    </row>
  </sheetData>
  <sheetProtection algorithmName="SHA-512" hashValue="4RYvFWkJXL3H/V0wMz8AmII3DqEVqqki/PQs47dXDBBBp80rKjrqYNw0ko+3K2IoEmCTGp7FMMCnuB2QQWsdNg==" saltValue="/a2sCQQlVhRcn/NQBl3WXQ==" spinCount="100000" sheet="1" objects="1" scenarios="1"/>
  <mergeCells count="3">
    <mergeCell ref="A1:K1"/>
    <mergeCell ref="A2:K2"/>
    <mergeCell ref="A3:K3"/>
  </mergeCells>
  <conditionalFormatting sqref="A4:XFD1048576">
    <cfRule type="containsText" dxfId="7" priority="3" operator="containsText" text="Invalid">
      <formula>NOT(ISERROR(SEARCH("Invalid",A4)))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23582E7-A036-4221-85B9-B9BE8DE13CEB}">
            <xm:f>Assumptions!$B$28="Growth %"</xm:f>
            <x14:dxf>
              <numFmt numFmtId="14" formatCode="0.00%"/>
            </x14:dxf>
          </x14:cfRule>
          <x14:cfRule type="expression" priority="1" id="{7A9E2A56-908A-4A61-A779-78876EB59600}">
            <xm:f>Assumptions!$B$28="AUM"</xm:f>
            <x14:dxf>
              <numFmt numFmtId="32" formatCode="_(&quot;$&quot;* #,##0_);_(&quot;$&quot;* \(#,##0\);_(&quot;$&quot;* &quot;-&quot;_);_(@_)"/>
            </x14:dxf>
          </x14:cfRule>
          <xm:sqref>B5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IF(Assumptions!$B$28="AUM", Assumptions!$C$29:$C$33,IF(Assumptions!$B$28="Growth %",Assumptions!$D$29:$D$33,"Error"+Assumptions!$B$10))</xm:f>
          </x14:formula1>
          <xm:sqref>B5</xm:sqref>
        </x14:dataValidation>
        <x14:dataValidation type="list" allowBlank="1" showInputMessage="1" showErrorMessage="1" xr:uid="{00000000-0002-0000-0300-000001000000}">
          <x14:formula1>
            <xm:f>Assumptions!$A$8:$A$10</xm:f>
          </x14:formula1>
          <xm:sqref>C9:C45</xm:sqref>
        </x14:dataValidation>
        <x14:dataValidation type="list" allowBlank="1" showInputMessage="1" showErrorMessage="1" xr:uid="{00000000-0002-0000-0300-000002000000}">
          <x14:formula1>
            <xm:f>Assumptions!$A$17:$A$21</xm:f>
          </x14:formula1>
          <xm:sqref>E9:E45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"/>
  <sheetViews>
    <sheetView workbookViewId="0">
      <selection activeCell="B12" sqref="B12"/>
    </sheetView>
  </sheetViews>
  <sheetFormatPr defaultColWidth="9.125" defaultRowHeight="15" x14ac:dyDescent="0.2"/>
  <cols>
    <col min="1" max="1" width="32.875" style="1" customWidth="1"/>
    <col min="2" max="2" width="26.875" style="1" customWidth="1"/>
    <col min="3" max="3" width="24.125" style="1" customWidth="1"/>
    <col min="4" max="4" width="36.625" style="1" bestFit="1" customWidth="1"/>
    <col min="5" max="16384" width="9.125" style="1"/>
  </cols>
  <sheetData>
    <row r="1" spans="1:4" s="8" customFormat="1" ht="59.1" customHeight="1" x14ac:dyDescent="0.25">
      <c r="A1" s="121" t="s">
        <v>57</v>
      </c>
      <c r="B1" s="121"/>
      <c r="C1" s="121"/>
      <c r="D1" s="121"/>
    </row>
    <row r="2" spans="1:4" s="8" customFormat="1" ht="3.95" customHeight="1" x14ac:dyDescent="0.25">
      <c r="A2" s="120"/>
      <c r="B2" s="120"/>
      <c r="C2" s="120"/>
      <c r="D2" s="120"/>
    </row>
    <row r="3" spans="1:4" s="8" customFormat="1" ht="27.95" customHeight="1" thickBot="1" x14ac:dyDescent="0.3">
      <c r="A3" s="122" t="s">
        <v>40</v>
      </c>
      <c r="B3" s="123"/>
      <c r="C3" s="123"/>
      <c r="D3" s="123"/>
    </row>
    <row r="4" spans="1:4" s="55" customFormat="1" ht="20.100000000000001" customHeight="1" x14ac:dyDescent="0.25">
      <c r="A4" s="108" t="s">
        <v>41</v>
      </c>
      <c r="B4" s="86">
        <v>2020</v>
      </c>
      <c r="C4" s="87"/>
      <c r="D4" s="88"/>
    </row>
    <row r="5" spans="1:4" s="55" customFormat="1" ht="20.100000000000001" customHeight="1" x14ac:dyDescent="0.25">
      <c r="A5" s="108" t="s">
        <v>42</v>
      </c>
      <c r="B5" s="89" t="s">
        <v>43</v>
      </c>
      <c r="C5" s="43"/>
      <c r="D5" s="90"/>
    </row>
    <row r="6" spans="1:4" s="55" customFormat="1" ht="20.100000000000001" customHeight="1" x14ac:dyDescent="0.25">
      <c r="A6" s="108"/>
      <c r="B6" s="86"/>
      <c r="C6" s="43"/>
      <c r="D6" s="90"/>
    </row>
    <row r="7" spans="1:4" s="55" customFormat="1" ht="20.100000000000001" customHeight="1" x14ac:dyDescent="0.25">
      <c r="A7" s="108" t="s">
        <v>44</v>
      </c>
      <c r="B7" s="89" t="s">
        <v>45</v>
      </c>
      <c r="C7" s="43"/>
      <c r="D7" s="90"/>
    </row>
    <row r="8" spans="1:4" s="55" customFormat="1" ht="20.100000000000001" customHeight="1" x14ac:dyDescent="0.25">
      <c r="A8" s="108" t="s">
        <v>46</v>
      </c>
      <c r="B8" s="89" t="s">
        <v>47</v>
      </c>
      <c r="C8" s="43"/>
      <c r="D8" s="90"/>
    </row>
    <row r="9" spans="1:4" s="55" customFormat="1" ht="20.100000000000001" customHeight="1" x14ac:dyDescent="0.25">
      <c r="A9" s="108" t="s">
        <v>48</v>
      </c>
      <c r="B9" s="89">
        <v>2</v>
      </c>
      <c r="C9" s="44" t="str">
        <f>IF(A17="Invalid Job Class"," &lt;&lt; Select Job Class From Drop-Down Menu","")</f>
        <v/>
      </c>
      <c r="D9" s="90"/>
    </row>
    <row r="10" spans="1:4" s="55" customFormat="1" ht="20.100000000000001" customHeight="1" x14ac:dyDescent="0.25">
      <c r="A10" s="108" t="s">
        <v>49</v>
      </c>
      <c r="B10" s="91">
        <v>40000</v>
      </c>
      <c r="C10" s="44" t="str">
        <f>IF(ISBLANK(B10),"&lt;&lt; Enter Annual Base Pay As Numerical Value","")</f>
        <v/>
      </c>
      <c r="D10" s="90"/>
    </row>
    <row r="11" spans="1:4" s="55" customFormat="1" ht="20.100000000000001" customHeight="1" x14ac:dyDescent="0.25">
      <c r="A11" s="108" t="s">
        <v>50</v>
      </c>
      <c r="B11" s="89" t="s">
        <v>14</v>
      </c>
      <c r="C11" s="44" t="str">
        <f>IF(C17="Invalid Performance"," &lt;&lt; Select Performance From Drop-Down Menu","")</f>
        <v/>
      </c>
      <c r="D11" s="90"/>
    </row>
    <row r="12" spans="1:4" s="55" customFormat="1" ht="20.100000000000001" customHeight="1" x14ac:dyDescent="0.25">
      <c r="A12" s="108" t="s">
        <v>51</v>
      </c>
      <c r="B12" s="92">
        <v>1000000</v>
      </c>
      <c r="C12" s="44" t="str">
        <f>IF(D19="Invalid Revenue Performance"," &lt;&lt; Select Company Revenue Performance From Drop-Down Menu","")</f>
        <v/>
      </c>
      <c r="D12" s="90"/>
    </row>
    <row r="13" spans="1:4" s="55" customFormat="1" ht="20.100000000000001" customHeight="1" x14ac:dyDescent="0.25">
      <c r="A13" s="108" t="s">
        <v>22</v>
      </c>
      <c r="B13" s="92" t="s">
        <v>23</v>
      </c>
      <c r="C13" s="43"/>
      <c r="D13" s="90"/>
    </row>
    <row r="14" spans="1:4" s="55" customFormat="1" ht="20.100000000000001" customHeight="1" x14ac:dyDescent="0.25">
      <c r="A14" s="109"/>
      <c r="B14" s="94"/>
      <c r="C14" s="43"/>
      <c r="D14" s="90"/>
    </row>
    <row r="15" spans="1:4" s="55" customFormat="1" ht="20.100000000000001" customHeight="1" x14ac:dyDescent="0.25">
      <c r="A15" s="109"/>
      <c r="B15" s="43"/>
      <c r="C15" s="43"/>
      <c r="D15" s="90"/>
    </row>
    <row r="16" spans="1:4" s="55" customFormat="1" ht="20.100000000000001" customHeight="1" x14ac:dyDescent="0.25">
      <c r="A16" s="95" t="s">
        <v>52</v>
      </c>
      <c r="B16" s="61" t="s">
        <v>53</v>
      </c>
      <c r="C16" s="96" t="s">
        <v>54</v>
      </c>
      <c r="D16" s="97" t="s">
        <v>39</v>
      </c>
    </row>
    <row r="17" spans="1:4" s="55" customFormat="1" ht="20.100000000000001" customHeight="1" x14ac:dyDescent="0.25">
      <c r="A17" s="98">
        <f>IF(B9=Assumptions!$A$8,Assumptions!$B$8,IF(B9=Assumptions!$A$9,Assumptions!$B$9,IF(B9=Assumptions!$A$10,Assumptions!$B$10,"Invalid Job Class")))</f>
        <v>0.15</v>
      </c>
      <c r="B17" s="99">
        <f>IFERROR(A17*B10,"Error--Correct Invalid Entries")</f>
        <v>6000</v>
      </c>
      <c r="C17" s="100">
        <f>IF(B11=Assumptions!$A$17,Assumptions!$B$17,IF(B11=Assumptions!$A$18,Assumptions!$B$18,IF(B11=Assumptions!$A$19,Assumptions!$B$19,IF(B11=Assumptions!$A$20,Assumptions!$B$20,IF(B11=Assumptions!$A$21,Assumptions!$B$21,"Invalid Performance")))))</f>
        <v>1</v>
      </c>
      <c r="D17" s="101">
        <f>IFERROR(B17*C17,"Error--Correct Invalid Entries")</f>
        <v>6000</v>
      </c>
    </row>
    <row r="18" spans="1:4" s="55" customFormat="1" ht="20.100000000000001" customHeight="1" x14ac:dyDescent="0.25">
      <c r="A18" s="93"/>
      <c r="B18" s="43"/>
      <c r="C18" s="43"/>
      <c r="D18" s="97" t="s">
        <v>19</v>
      </c>
    </row>
    <row r="19" spans="1:4" s="55" customFormat="1" ht="20.100000000000001" customHeight="1" x14ac:dyDescent="0.25">
      <c r="A19" s="93"/>
      <c r="B19" s="43"/>
      <c r="C19" s="43"/>
      <c r="D19" s="102">
        <f>IF($B$12=Assumptions!$A$29,Assumptions!$B$29,IF($B$12=Assumptions!$A$30,Assumptions!$B$30,IF($B$12=Assumptions!$A$31,Assumptions!$B$31,IF($B$12=Assumptions!$A$32,Assumptions!$B$32,IF($B$12=Assumptions!$A$33,Assumptions!$B$33,"Invalid Revenue Performance")))))</f>
        <v>0.7</v>
      </c>
    </row>
    <row r="20" spans="1:4" s="55" customFormat="1" ht="20.100000000000001" customHeight="1" x14ac:dyDescent="0.25">
      <c r="A20" s="93"/>
      <c r="B20" s="43"/>
      <c r="C20" s="43"/>
      <c r="D20" s="97" t="s">
        <v>28</v>
      </c>
    </row>
    <row r="21" spans="1:4" s="55" customFormat="1" ht="20.100000000000001" customHeight="1" x14ac:dyDescent="0.25">
      <c r="A21" s="93"/>
      <c r="B21" s="43"/>
      <c r="C21" s="43"/>
      <c r="D21" s="111">
        <f>IFERROR(D17*D19,"Error--Correct Invalid Entries")</f>
        <v>4200</v>
      </c>
    </row>
    <row r="22" spans="1:4" s="55" customFormat="1" ht="20.100000000000001" customHeight="1" x14ac:dyDescent="0.25">
      <c r="A22" s="93"/>
      <c r="B22" s="43"/>
      <c r="C22" s="43"/>
      <c r="D22" s="103"/>
    </row>
    <row r="23" spans="1:4" s="55" customFormat="1" ht="20.100000000000001" customHeight="1" x14ac:dyDescent="0.25">
      <c r="A23" s="93"/>
      <c r="B23" s="43"/>
      <c r="C23" s="43"/>
      <c r="D23" s="97" t="s">
        <v>55</v>
      </c>
    </row>
    <row r="24" spans="1:4" s="55" customFormat="1" ht="20.100000000000001" customHeight="1" x14ac:dyDescent="0.25">
      <c r="A24" s="93"/>
      <c r="B24" s="43"/>
      <c r="C24" s="43"/>
      <c r="D24" s="104">
        <f>IFERROR(D21/(IF(B13="Annual",1,IF(B13="Semi-Annual",2,IF(B13="Quarterly",4,1)))),"Error--Correct Invalid Entries")</f>
        <v>2100</v>
      </c>
    </row>
    <row r="25" spans="1:4" s="55" customFormat="1" ht="20.100000000000001" customHeight="1" x14ac:dyDescent="0.25">
      <c r="A25" s="93"/>
      <c r="B25" s="43"/>
      <c r="C25" s="43"/>
      <c r="D25" s="104"/>
    </row>
    <row r="26" spans="1:4" s="55" customFormat="1" ht="20.100000000000001" customHeight="1" x14ac:dyDescent="0.25">
      <c r="A26" s="93"/>
      <c r="B26" s="43"/>
      <c r="C26" s="43"/>
      <c r="D26" s="97" t="s">
        <v>56</v>
      </c>
    </row>
    <row r="27" spans="1:4" s="55" customFormat="1" ht="20.100000000000001" customHeight="1" thickBot="1" x14ac:dyDescent="0.3">
      <c r="A27" s="105"/>
      <c r="B27" s="106"/>
      <c r="C27" s="106"/>
      <c r="D27" s="107">
        <f>IFERROR(D21+B10,"Error--Correct Invalid Entries")</f>
        <v>44200</v>
      </c>
    </row>
    <row r="28" spans="1:4" s="55" customFormat="1" x14ac:dyDescent="0.25"/>
    <row r="29" spans="1:4" s="55" customFormat="1" x14ac:dyDescent="0.25"/>
    <row r="30" spans="1:4" s="55" customFormat="1" x14ac:dyDescent="0.25"/>
    <row r="31" spans="1:4" s="55" customFormat="1" x14ac:dyDescent="0.25"/>
    <row r="32" spans="1:4" s="55" customFormat="1" x14ac:dyDescent="0.25"/>
    <row r="33" s="55" customFormat="1" x14ac:dyDescent="0.25"/>
    <row r="34" s="55" customFormat="1" x14ac:dyDescent="0.25"/>
    <row r="35" s="55" customFormat="1" x14ac:dyDescent="0.25"/>
  </sheetData>
  <sheetProtection algorithmName="SHA-512" hashValue="zlL2xGZkFDORVq0jXd5gF+7pyoAtLKBhzro1SDFYu0hhPXh1Bwnro+yJFtcGGN4G9P0OteeSN5x57Tq2IXEF1Q==" saltValue="kXVJmVi3ZxYPmlm5YuX1bQ==" spinCount="100000" sheet="1" objects="1" scenarios="1"/>
  <mergeCells count="3">
    <mergeCell ref="A1:D1"/>
    <mergeCell ref="A2:D2"/>
    <mergeCell ref="A3:D3"/>
  </mergeCells>
  <conditionalFormatting sqref="A1:XFD1048576">
    <cfRule type="containsText" dxfId="4" priority="4" operator="containsText" text="Drop-Down Menu">
      <formula>NOT(ISERROR(SEARCH("Drop-Down Menu",A1)))</formula>
    </cfRule>
    <cfRule type="containsText" dxfId="3" priority="5" operator="containsText" text="Invalid">
      <formula>NOT(ISERROR(SEARCH("Invalid",A1)))</formula>
    </cfRule>
  </conditionalFormatting>
  <conditionalFormatting sqref="C10">
    <cfRule type="containsText" dxfId="2" priority="3" operator="containsText" text="Enter Annual Base Pay As Numerical Valu">
      <formula>NOT(ISERROR(SEARCH("Enter Annual Base Pay As Numerical Valu",C10)))</formula>
    </cfRule>
  </conditionalFormatting>
  <dataValidations count="3">
    <dataValidation type="whole" showInputMessage="1" showErrorMessage="1" errorTitle="Required Field" error="Base pay is required" sqref="B10" xr:uid="{00000000-0002-0000-0400-000000000000}">
      <formula1>1</formula1>
      <formula2>1000000</formula2>
    </dataValidation>
    <dataValidation type="list" allowBlank="1" showInputMessage="1" showErrorMessage="1" sqref="B14" xr:uid="{00000000-0002-0000-0400-000001000000}">
      <formula1>$A$9:$A$13</formula1>
    </dataValidation>
    <dataValidation type="list" allowBlank="1" showInputMessage="1" showErrorMessage="1" sqref="B13" xr:uid="{00000000-0002-0000-0400-000002000000}">
      <formula1>"Annual, Semi-Annual, Quarterly"</formula1>
    </dataValidation>
  </dataValidation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28F9F0B-3573-41A2-9230-3332C1002F2C}">
            <xm:f>Assumptions!$B$28="AUM"</xm:f>
            <x14:dxf>
              <numFmt numFmtId="32" formatCode="_(&quot;$&quot;* #,##0_);_(&quot;$&quot;* \(#,##0\);_(&quot;$&quot;* &quot;-&quot;_);_(@_)"/>
            </x14:dxf>
          </x14:cfRule>
          <x14:cfRule type="expression" priority="1" id="{6562274F-DCB8-418F-96C6-9A7D9122D1F3}">
            <xm:f>Assumptions!$B$28="Growth %"</xm:f>
            <x14:dxf>
              <numFmt numFmtId="14" formatCode="0.00%"/>
            </x14:dxf>
          </x14:cfRule>
          <xm:sqref>B12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Select Value" error="Select a value from the drop-down list." xr:uid="{00000000-0002-0000-0400-000003000000}">
          <x14:formula1>
            <xm:f>IF(Assumptions!$B$28="AUM", Assumptions!$C$29:$C$33,IF(Assumptions!$B$28="Growth %",Assumptions!$D$29:$D$33,"Error"+Assumptions!$B$10))</xm:f>
          </x14:formula1>
          <xm:sqref>B12</xm:sqref>
        </x14:dataValidation>
        <x14:dataValidation type="list" allowBlank="1" showInputMessage="1" showErrorMessage="1" xr:uid="{00000000-0002-0000-0400-000004000000}">
          <x14:formula1>
            <xm:f>Assumptions!$A$8:$A$10</xm:f>
          </x14:formula1>
          <xm:sqref>B9</xm:sqref>
        </x14:dataValidation>
        <x14:dataValidation type="list" allowBlank="1" showInputMessage="1" showErrorMessage="1" xr:uid="{00000000-0002-0000-0400-000005000000}">
          <x14:formula1>
            <xm:f>Assumptions!$A$17:$A$21</xm:f>
          </x14:formula1>
          <xm:sqref>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Assumptions</vt:lpstr>
      <vt:lpstr>Bonus Calculator</vt:lpstr>
      <vt:lpstr>Bonus Calculator with Detail</vt:lpstr>
      <vt:lpstr>Individual Reporting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Sarah Cain</cp:lastModifiedBy>
  <dcterms:created xsi:type="dcterms:W3CDTF">2020-07-12T20:22:08Z</dcterms:created>
  <dcterms:modified xsi:type="dcterms:W3CDTF">2022-01-13T15:13:48Z</dcterms:modified>
</cp:coreProperties>
</file>